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wydatki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a" hidden="1">'[5]Inwestycje-zał.3'!#REF!</definedName>
    <definedName name="aaa" hidden="1">'[4]Inwestycje-zał.3'!#REF!</definedName>
    <definedName name="abc" hidden="1">'[2]Inwestycje-zał.3'!#REF!</definedName>
    <definedName name="bb" hidden="1">'[2]Inwestycje-zał.3'!#REF!</definedName>
    <definedName name="kk" hidden="1">'[2]Inwestycje-zał.3'!#REF!</definedName>
    <definedName name="kkk" hidden="1">'[5]Inwestycje-zał.3'!#REF!</definedName>
    <definedName name="planowanie" hidden="1">'[2]Inwestycje-zał.3'!#REF!</definedName>
    <definedName name="Sierpień" hidden="1">'[2]Inwestycje-zał.3'!#REF!</definedName>
    <definedName name="_xlnm.Print_Titles" localSheetId="0">'wydatki'!$1:$4</definedName>
    <definedName name="ww" hidden="1">'[2]Inwestycje-zał.3'!#REF!</definedName>
    <definedName name="xxx" hidden="1">'[2]Inwestycje-zał.3'!#REF!</definedName>
    <definedName name="xxxx" hidden="1">'[2]Inwestycje-zał.3'!#REF!</definedName>
    <definedName name="xxxxxxxx" hidden="1">'[2]Inwestycje-zał.3'!#REF!</definedName>
    <definedName name="xxxxxxxxxx" hidden="1">'[2]Inwestycje-zał.3'!#REF!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<sst xmlns="http://schemas.openxmlformats.org/spreadsheetml/2006/main" count="540" uniqueCount="440">
  <si>
    <t>Realizacja programu profilaktyki i promocji zdrowia - badania mammograficzne - dotacja dla SP ZOZ Centrum</t>
  </si>
  <si>
    <t xml:space="preserve">Realizacja programu profilaktyki chorób układu krążenia - dotacja dla SP ZOZ Centrum </t>
  </si>
  <si>
    <t xml:space="preserve">Realizacja programu profilaktyki chorób układu krążenia - dotacja dla SP ZOZ Zaodrze </t>
  </si>
  <si>
    <t xml:space="preserve">Realizacja programu profilaktyki chorób układu krążenia - dotacja dla SP ZOZ Śródmieście </t>
  </si>
  <si>
    <t>Realizacja programu edukacyjnego dla dzieci w wieku przedszkolnym "Biały ząbek"</t>
  </si>
  <si>
    <t>Realizacja programu zapobiegania otyłości wśród  dzieci "ABC zdrowego odżywiania"</t>
  </si>
  <si>
    <t>Realizacja programu samobadania piersi  "Badaj swoje piersi"</t>
  </si>
  <si>
    <t>Realizacja programu profilaktyki chorób cukrzycy</t>
  </si>
  <si>
    <t xml:space="preserve">Realizacja programu profilaktyki wad postawy </t>
  </si>
  <si>
    <t xml:space="preserve">Realizacja programu profilaktyki w zakresie wczesnego wykrywania raka krtani - dotacja dla SP ZOZ Centrum </t>
  </si>
  <si>
    <t>Badania do celów sanitarno-epidemiologicznych</t>
  </si>
  <si>
    <t>Realizacja programu profilaktyki szczepień ochronnych przeciw meningokokom grupy C</t>
  </si>
  <si>
    <t>Prowadzenie oddziału dziennego pobytu dla dzieci z porażeniem mózgowym i innymi schorzeniami układu nerwowego</t>
  </si>
  <si>
    <r>
      <t>Dom Dziecka</t>
    </r>
    <r>
      <rPr>
        <i/>
        <sz val="10"/>
        <rFont val="Arial CE"/>
        <family val="2"/>
      </rPr>
      <t xml:space="preserve"> - wydatki bieżące</t>
    </r>
  </si>
  <si>
    <r>
      <t>Pogotowie Opiekuńcze</t>
    </r>
    <r>
      <rPr>
        <i/>
        <sz val="10"/>
        <rFont val="Arial CE"/>
        <family val="2"/>
      </rPr>
      <t xml:space="preserve"> - wydatki bieżące</t>
    </r>
  </si>
  <si>
    <t>Środki na usamodzielnienie i kontynuację nauki wychowanków placówek opiekuńczo - wychowawczych</t>
  </si>
  <si>
    <t>Realizacja programu pn. "Przekształcanie placówek opiekuńczo-wychowawczych do osiągnięcia standardów opieki i wychowania"</t>
  </si>
  <si>
    <r>
      <t>Domy Dziennego Pobytu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</si>
  <si>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bieżące</t>
    </r>
  </si>
  <si>
    <r>
      <t>Dom Pomocy Społecznej dla Kombatantów</t>
    </r>
    <r>
      <rPr>
        <i/>
        <sz val="10"/>
        <rFont val="Arial CE"/>
        <family val="2"/>
      </rPr>
      <t xml:space="preserve"> - wydatki na realizację bieżących zadań własnych powiatu</t>
    </r>
  </si>
  <si>
    <r>
      <t>Środowiskowy Dom Samopomocy</t>
    </r>
    <r>
      <rPr>
        <i/>
        <sz val="10"/>
        <rFont val="Arial CE"/>
        <family val="2"/>
      </rPr>
      <t xml:space="preserve"> -</t>
    </r>
    <r>
      <rPr>
        <b/>
        <i/>
        <sz val="10"/>
        <rFont val="Arial CE"/>
        <family val="2"/>
      </rPr>
      <t xml:space="preserve"> </t>
    </r>
    <r>
      <rPr>
        <i/>
        <sz val="10"/>
        <rFont val="Arial CE"/>
        <family val="2"/>
      </rPr>
      <t xml:space="preserve">wydatki bieżące </t>
    </r>
  </si>
  <si>
    <r>
      <t>Środowiskowy Dom Samopomocy w Opolu przy ul.Stoińskiego 8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</si>
  <si>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r>
      <t>Środowiskowy Dom Samopomocy w Opolu przy ul.Mielęckiego 4a</t>
    </r>
    <r>
      <rPr>
        <i/>
        <sz val="10"/>
        <rFont val="Arial CE"/>
        <family val="2"/>
      </rPr>
      <t xml:space="preserve"> - wydatki na realizację zadań bieżących z zakresu administracji rządowej oraz innych zadań zleconych gminie (związkom gmin) ustawami</t>
    </r>
  </si>
  <si>
    <t>Dofinansowanie działalności warsztatu terapii zajęciowej</t>
  </si>
  <si>
    <t>Wydatki na zadania bieżące z zakresu administracji rządowej oraz inne zadania zlecone ustawami realizowane przez powiat – ośrodek wsparcia dla ofiar przemocy</t>
  </si>
  <si>
    <t>Wydatki na zadania bieżące z zakresu administracji rządowej oraz inne zadania zlecone ustawami realizowane przez powiat – realizacja programów korekcyjno – edukacyjnych dla sprawców przemocy</t>
  </si>
  <si>
    <t>Rodziny zastępcze</t>
  </si>
  <si>
    <t>Wydatki na realizację zadań bieżących z zakresu administracji rządowej oraz innych zadań zleconych gminom (związkom gmin) ustawami - realizacja świadczeń rodzinnych</t>
  </si>
  <si>
    <t>Wydatki na realizację zadań bieżących z zakresu administracji rządowej oraz innych zadań zleconych gminom (związkom gmin) ustawami</t>
  </si>
  <si>
    <t>Zasiłki i pomoc w naturze oraz składki na ubezpieczenia emerytalne i rentowe</t>
  </si>
  <si>
    <r>
      <t>Miejski Ośrodek Pomocy Rodzinie</t>
    </r>
    <r>
      <rPr>
        <i/>
        <sz val="10"/>
        <rFont val="Arial CE"/>
        <family val="2"/>
      </rPr>
      <t xml:space="preserve"> - wydatki bieżące</t>
    </r>
  </si>
  <si>
    <r>
      <t>Miejski Ośrodek Pomocy Osobom Bezdomnym i Uzależnionym</t>
    </r>
    <r>
      <rPr>
        <i/>
        <sz val="10"/>
        <rFont val="Arial CE"/>
        <family val="2"/>
      </rPr>
      <t xml:space="preserve"> - wydatki bieżące, w tym:</t>
    </r>
  </si>
  <si>
    <t>Wydatki bieżące, w tym:</t>
  </si>
  <si>
    <r>
      <t>Ośrodek Adopcyjno - Opiekuńczy</t>
    </r>
    <r>
      <rPr>
        <i/>
        <sz val="10"/>
        <rFont val="Arial CE"/>
        <family val="2"/>
      </rPr>
      <t xml:space="preserve"> - wydatki bieżące </t>
    </r>
  </si>
  <si>
    <t>Ośrodek Readaptacji Społecznej "Szansa"</t>
  </si>
  <si>
    <t xml:space="preserve">Punkt Konsultacyjny </t>
  </si>
  <si>
    <t xml:space="preserve">Ogłoszenia prasowe związane z pomocą społeczną </t>
  </si>
  <si>
    <t>Prace społecznie użyteczne</t>
  </si>
  <si>
    <t>Pomoc finansowa dla Gminy Otmuchów z przeznaczeniem na wsparcie mieszkańców poszkodowanych w wyniku nawałnicy deszczu i gradu w maju 2007r.</t>
  </si>
  <si>
    <r>
      <t>Żłobek nr 2</t>
    </r>
    <r>
      <rPr>
        <i/>
        <sz val="10"/>
        <rFont val="Arial CE"/>
        <family val="2"/>
      </rPr>
      <t xml:space="preserve"> - wydatki bieżące</t>
    </r>
  </si>
  <si>
    <r>
      <t>Żłobek nr 4</t>
    </r>
    <r>
      <rPr>
        <i/>
        <sz val="10"/>
        <rFont val="Arial CE"/>
        <family val="2"/>
      </rPr>
      <t xml:space="preserve"> - wydatki bieżące</t>
    </r>
  </si>
  <si>
    <r>
      <t>Żłobek nr 9</t>
    </r>
    <r>
      <rPr>
        <i/>
        <sz val="10"/>
        <rFont val="Arial CE"/>
        <family val="2"/>
      </rPr>
      <t xml:space="preserve"> - wydatki bieżące</t>
    </r>
  </si>
  <si>
    <r>
      <t>Żłobek - Pomnik Matki Polki</t>
    </r>
    <r>
      <rPr>
        <i/>
        <sz val="10"/>
        <rFont val="Arial CE"/>
        <family val="2"/>
      </rPr>
      <t xml:space="preserve"> - wydatki bieżące</t>
    </r>
  </si>
  <si>
    <t>Klub Integracji Społecznej - wydatki bieżące</t>
  </si>
  <si>
    <t>Rehabilitacja zawodowa i społeczna</t>
  </si>
  <si>
    <r>
      <t>Powiatowy Urząd Pracy</t>
    </r>
    <r>
      <rPr>
        <i/>
        <sz val="10"/>
        <rFont val="Arial CE"/>
        <family val="2"/>
      </rPr>
      <t xml:space="preserve"> - wydatki bieżące</t>
    </r>
  </si>
  <si>
    <t xml:space="preserve">Realizacja zadań publicznych przez organizacje pozarządowe w zakresie: </t>
  </si>
  <si>
    <t>promocji i organizacji wolontariatu</t>
  </si>
  <si>
    <t>działania na rzecz osób niepełnosprawnych</t>
  </si>
  <si>
    <t>działalności wspomagającej rozwój wspólnot i społeczności lokalnych</t>
  </si>
  <si>
    <t>pomocy rodzinom i osobom w trudnej sytuacji życiowej</t>
  </si>
  <si>
    <t>Dofinansowanie transportu specjalistycznego dla osób niepełnosprawnych</t>
  </si>
  <si>
    <t xml:space="preserve">Poradnie psychologiczno-pedagogiczne, w tym poradnie specjalistyczne </t>
  </si>
  <si>
    <t>Miejska Poradnia Psychologiczno - Pedagogiczna</t>
  </si>
  <si>
    <t xml:space="preserve">Międzyszkolny Ośrodek Sportowy  </t>
  </si>
  <si>
    <t>Szkolny Ośrodek Sportowo - Wypoczynkowy - Zieleniec</t>
  </si>
  <si>
    <t>Zespół Placówek Oświatowych - Bursa Szkół Pomaturalnych</t>
  </si>
  <si>
    <t>Wypoczynek dzieci i młodzieży, w tym:</t>
  </si>
  <si>
    <t xml:space="preserve">Realizacja projektu „Wspieranie rozwoju edukacyjnego młodzieży wiejskiej poprzez programy stypendialne” </t>
  </si>
  <si>
    <t>Rozliczenie projektu "Wspieranie rozwoju edukacyjnego młodzieży wiejskiej poprzez programy stypendialne" w roku szkolnym 2004/2005</t>
  </si>
  <si>
    <t>Wydatki bieżące niekwalifikowane związane z realizacją Programu Fundusz Spójności/ISPA - „Poprawa jakości wody w Opolu”</t>
  </si>
  <si>
    <t>Gospodarka odpadami</t>
  </si>
  <si>
    <t>Organizacja systemu selektywnej zbiórki odpadów w systemie pojemnikowym</t>
  </si>
  <si>
    <t>Zakup materiału sadzeniowego na miejskie tereny zieleni</t>
  </si>
  <si>
    <t xml:space="preserve">Schroniska dla zwierząt </t>
  </si>
  <si>
    <r>
      <t>Miejskie Schronisko dla Bezdomnych Zwierząt</t>
    </r>
    <r>
      <rPr>
        <i/>
        <sz val="10"/>
        <rFont val="Arial CE"/>
        <family val="2"/>
      </rPr>
      <t xml:space="preserve"> – wydatki bieżące</t>
    </r>
  </si>
  <si>
    <r>
      <t xml:space="preserve"> Miejski Zarząd Dróg</t>
    </r>
    <r>
      <rPr>
        <i/>
        <sz val="10"/>
        <rFont val="Arial CE"/>
        <family val="2"/>
      </rPr>
      <t xml:space="preserve"> - wydatki bieżące</t>
    </r>
  </si>
  <si>
    <t>Zakup znaczków rejestracyjnych dla psów</t>
  </si>
  <si>
    <t>Analizy i opracowania dot. opracowanej dokumentacji przyszłościowej</t>
  </si>
  <si>
    <t>Rozbiórka nieczynnego obiektu szaletu na ul.Ściegiennego</t>
  </si>
  <si>
    <t>Rozbiórka budynków handlowo - usługowych na terenie targowiska „Centrum”</t>
  </si>
  <si>
    <t xml:space="preserve">Odszkodowania z tytułu obniżenia wartości nieruchomości gruntowej spowodowanej umieszczeniem na niej urządzeń infrastruktury technicznej </t>
  </si>
  <si>
    <t>Wydatki związane z oświetleniem iluminacyjnym elewacji budynków "Opolska Wenecja" nad kanałem Młynówka w Opolu</t>
  </si>
  <si>
    <r>
      <t>Opolski Teatr Lalki i Aktora</t>
    </r>
    <r>
      <rPr>
        <i/>
        <sz val="10"/>
        <rFont val="Arial CE"/>
        <family val="2"/>
      </rPr>
      <t xml:space="preserve"> - dotacja</t>
    </r>
  </si>
  <si>
    <r>
      <t>Opolski Teatr Lalki i Aktora</t>
    </r>
    <r>
      <rPr>
        <i/>
        <sz val="10"/>
        <rFont val="Arial CE"/>
        <family val="2"/>
      </rPr>
      <t xml:space="preserve"> - dotacja na organizację XXIII OFTL</t>
    </r>
  </si>
  <si>
    <t>Budowa budynku zaplecza technicznego z salą prób Opolskiego Teatru Lalki i Aktora im. A.Smolki, wraz z rozbiórką istniejącego budynku zaplecza technicznego w Opolu</t>
  </si>
  <si>
    <r>
      <t>Miejski Ośrodek Kultury</t>
    </r>
    <r>
      <rPr>
        <i/>
        <sz val="10"/>
        <rFont val="Arial CE"/>
        <family val="2"/>
      </rPr>
      <t xml:space="preserve"> - dotacja </t>
    </r>
  </si>
  <si>
    <t>Organizacja konkursu architektonicznego na przebudowę Amfiteatru Tysiąclecia w Opolu</t>
  </si>
  <si>
    <t xml:space="preserve">Galerie i biura wystaw artystycznych </t>
  </si>
  <si>
    <r>
      <t>Galeria Sztuki Współczesnej</t>
    </r>
    <r>
      <rPr>
        <i/>
        <sz val="10"/>
        <rFont val="Arial CE"/>
        <family val="2"/>
      </rPr>
      <t xml:space="preserve"> - dotacja</t>
    </r>
  </si>
  <si>
    <r>
      <t>Miejska Biblioteka Publiczna</t>
    </r>
    <r>
      <rPr>
        <i/>
        <sz val="10"/>
        <rFont val="Arial CE"/>
        <family val="2"/>
      </rPr>
      <t xml:space="preserve"> - dotacja</t>
    </r>
  </si>
  <si>
    <r>
      <t>Ogród Zoologiczny</t>
    </r>
    <r>
      <rPr>
        <i/>
        <sz val="10"/>
        <rFont val="Arial CE"/>
        <family val="2"/>
      </rPr>
      <t xml:space="preserve"> - wydatki bieżące</t>
    </r>
  </si>
  <si>
    <r>
      <t>Miejski Ośrodek Sportu i Rekreacji</t>
    </r>
    <r>
      <rPr>
        <i/>
        <sz val="10"/>
        <rFont val="Arial CE"/>
        <family val="2"/>
      </rPr>
      <t xml:space="preserve"> - wydatki bieżące</t>
    </r>
  </si>
  <si>
    <t>A</t>
  </si>
  <si>
    <t>OGÓŁEM WYDATKI</t>
  </si>
  <si>
    <t>Inwentaryzacja urządzeń melioracyjnych</t>
  </si>
  <si>
    <t>Inwentaryzacja cmentarzy komunalnych</t>
  </si>
  <si>
    <t>Zakup i montaż urządzeń małej architektury, w tym: kosze i ławki</t>
  </si>
  <si>
    <t>Program budowy placów zabaw - środki z Miejskiego Programu Profilaktyki i Rozwiązywania Problemów Alkoholowych</t>
  </si>
  <si>
    <t xml:space="preserve">Realizacja programu profilaktyki raka prostaty dla mężczyzn - dotacja dla SP ZOZ Centrum </t>
  </si>
  <si>
    <t xml:space="preserve">Realizacja programu profilaktyki raka prostaty dla mężczyzn - dotacja dla SP ZOZ Zaodrze </t>
  </si>
  <si>
    <t xml:space="preserve">Realizacja programu profilaktyki raka prostaty dla mężczyzn - dotacja dla SP ZOZ Śródmieście </t>
  </si>
  <si>
    <t xml:space="preserve">Realizacja programu profilaktyki i wczesnego wykrywania raka jelita grubego - dotacja dla SP ZOZ Zaodrze </t>
  </si>
  <si>
    <t>Zabezpieczenie świadczeń zdrowotnych w zakresie działań profilaktycznych i organizacji opieki na dziećmi do lat 3</t>
  </si>
  <si>
    <t>Dział</t>
  </si>
  <si>
    <t>Rozdz.</t>
  </si>
  <si>
    <t>Treść</t>
  </si>
  <si>
    <t>w tym:</t>
  </si>
  <si>
    <t xml:space="preserve"> %              10 : 7</t>
  </si>
  <si>
    <t xml:space="preserve"> %               11 : 8</t>
  </si>
  <si>
    <t xml:space="preserve"> %               12 : 9</t>
  </si>
  <si>
    <t>Pozostałe wydatki</t>
  </si>
  <si>
    <t xml:space="preserve">Pozostałe wydatki </t>
  </si>
  <si>
    <t>010</t>
  </si>
  <si>
    <t>ROLNICTWO I ŁOWIECTWO</t>
  </si>
  <si>
    <t>01008</t>
  </si>
  <si>
    <t>Melioracje wodne</t>
  </si>
  <si>
    <t>01030</t>
  </si>
  <si>
    <t>Izby rolnicze</t>
  </si>
  <si>
    <t>Wydatki bieżące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</si>
  <si>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</si>
  <si>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</si>
  <si>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</si>
  <si>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</si>
  <si>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</si>
  <si>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</si>
  <si>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</si>
  <si>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</si>
  <si>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</si>
  <si>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 xml:space="preserve">Lokalny transport zbiorowy </t>
  </si>
  <si>
    <t>Drogi publiczne w miastach na prawach powiatu</t>
  </si>
  <si>
    <t xml:space="preserve">Drogi publiczne gminne </t>
  </si>
  <si>
    <t>Administrowanie strefą płatnego parkowania</t>
  </si>
  <si>
    <t>Dokumentacja pozostała</t>
  </si>
  <si>
    <t xml:space="preserve">Drogi wewnętrzne </t>
  </si>
  <si>
    <t>Ośrodki informacji turystycznej</t>
  </si>
  <si>
    <t xml:space="preserve">GOSPODARKA MIESZKANIOWA </t>
  </si>
  <si>
    <t>Różne jednostki obsługi gospodarki mieszkaniowej</t>
  </si>
  <si>
    <t>Eksploatacja</t>
  </si>
  <si>
    <t>Media</t>
  </si>
  <si>
    <t xml:space="preserve">Podatek od nieruchomości </t>
  </si>
  <si>
    <t>Gospodarka gruntami i nieruchomościami</t>
  </si>
  <si>
    <t>Koszty eksmisji</t>
  </si>
  <si>
    <t>Zwrot kaucji mieszkaniowych</t>
  </si>
  <si>
    <t>DZIAŁALNOŚĆ USŁUGOWA</t>
  </si>
  <si>
    <t>Plany zagospodarowania przestrzennego</t>
  </si>
  <si>
    <t>Opracowania projektowe</t>
  </si>
  <si>
    <t>Opracowania projektowe (zmiany)</t>
  </si>
  <si>
    <t xml:space="preserve">Realizacja projektu „Via Regia C III” </t>
  </si>
  <si>
    <t>Prace geodezyjne i kartograficzne (nieinwestycyjne)</t>
  </si>
  <si>
    <t>Nadzór budowlany</t>
  </si>
  <si>
    <t>Cmentarze</t>
  </si>
  <si>
    <t>Wydatki na zadania bieżące realizowane przez gminę na podstawie porozumień z organami administracji rządowej</t>
  </si>
  <si>
    <t xml:space="preserve">ADMINISTRACJA PUBLICZNA </t>
  </si>
  <si>
    <t>Urzędy wojewódzkie</t>
  </si>
  <si>
    <t>Wydatki na realizację zadań bieżących z zakresu administracji rządowej oraz innych zadań zleconych gminie (związkom gmin) ustawami</t>
  </si>
  <si>
    <t xml:space="preserve">Starostwa powiatowe </t>
  </si>
  <si>
    <t xml:space="preserve">Rady gmin (miast i miast na prawach powiatu) </t>
  </si>
  <si>
    <t>Rejestracja i emisja sesji Rady Miasta Opola</t>
  </si>
  <si>
    <t xml:space="preserve">Urzędy gmin (miast i miast na prawach powiatu) </t>
  </si>
  <si>
    <t>Komisje poborowe</t>
  </si>
  <si>
    <t>Wydatki na zadania realizowane przez powiat na podstawie porozumień z organami administracji rządowej</t>
  </si>
  <si>
    <t>Obsługa Urzędu Miasta</t>
  </si>
  <si>
    <t>Udział w stowarzyszeniach i organizacjach - składki członkowskie</t>
  </si>
  <si>
    <t>Urzędy naczelnych organów władzy państwowej, kontroli i ochrony prawa</t>
  </si>
  <si>
    <t xml:space="preserve">BEZPIECZEŃSTWO PUBLICZNE I OCHRONA PRZECIWPOŻAROWA </t>
  </si>
  <si>
    <t xml:space="preserve">Komendy wojewódzkie Policji </t>
  </si>
  <si>
    <t>Komendy powiatowe Państwowej Straży Pożarnej</t>
  </si>
  <si>
    <t>Ochotnicze straże pożarne</t>
  </si>
  <si>
    <t>Obrona cywilna</t>
  </si>
  <si>
    <t>Zadania ratownictwa górskiego i wodnego</t>
  </si>
  <si>
    <t>Dotacja</t>
  </si>
  <si>
    <t xml:space="preserve">Straż Miejska </t>
  </si>
  <si>
    <t>Usuwanie skutków klęsk żywiołowych</t>
  </si>
  <si>
    <t>DOCHODY OD OSÓB PRAWNYCH, OD OSÓB FIZYCZNYCH I OD INNYCH JEDNOSTEK NIE POSIADAJĄCYCH OSOBOWOŚCI PRAWNEJ ORAZ WYDATKI ZWIĄZANE Z ICH POBOREM</t>
  </si>
  <si>
    <t>Pobór podatków, opłat i niepodatkowych należności budżetowych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</si>
  <si>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</si>
  <si>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</si>
  <si>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</si>
  <si>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</si>
  <si>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Rezerwa ogólna</t>
  </si>
  <si>
    <t>Rezerwa celowa</t>
  </si>
  <si>
    <t>Część równoważąca subwencji ogólnej dla powiatów</t>
  </si>
  <si>
    <t>Szkoły podstawowe</t>
  </si>
  <si>
    <t>Publiczna Szkoła Podstawowa Nr 1</t>
  </si>
  <si>
    <t>Publiczna Szkoła Podstawowa Nr 2</t>
  </si>
  <si>
    <t>Publiczna Szkoła Podstawowa Nr 5</t>
  </si>
  <si>
    <t>Publiczna Szkoła Podstawowa Nr 7</t>
  </si>
  <si>
    <t>Publiczna Szkoła Podstawowa Nr 8</t>
  </si>
  <si>
    <t>Publiczna Szkoła Podstawowa Nr 9</t>
  </si>
  <si>
    <t>Publiczna Szkoła Podstawowa Nr 10</t>
  </si>
  <si>
    <t>Publiczna Szkoła Podstawowa Nr 11</t>
  </si>
  <si>
    <t>Publiczna Szkoła Podstawowa Nr 14</t>
  </si>
  <si>
    <t>Publiczna Szkoła Podstawowa Nr 15</t>
  </si>
  <si>
    <t>Publiczna Szkoła Podstawowa Nr 16</t>
  </si>
  <si>
    <t>Publiczna Szkoła Podstawowa Nr 20</t>
  </si>
  <si>
    <t>Publiczna Szkoła Podstawowa Nr 21</t>
  </si>
  <si>
    <t>Publiczna Szkoła Podstawowa Nr 24</t>
  </si>
  <si>
    <t>Publiczna Szkoła Podstawowa Nr 25</t>
  </si>
  <si>
    <t>Publiczna Szkoła Podstawowa Nr 26</t>
  </si>
  <si>
    <t>Zespół Szkolno-Przedszkolny Nr 1 - Publiczna Szkoła Podstawowa Nr 28</t>
  </si>
  <si>
    <t>Publiczna Szkoła Podstawowa Nr 29</t>
  </si>
  <si>
    <t>Niepubliczne szkoły podstawowe - dotacje</t>
  </si>
  <si>
    <t>Szkoły podstawowe specjalne</t>
  </si>
  <si>
    <t>Zespół Szkół Specjalnych - Publiczna Szkoła Podstawowa Nr 13</t>
  </si>
  <si>
    <t>Publiczna Szkoła Podstawowa w Pogotowiu Opiekuńczym</t>
  </si>
  <si>
    <t>Przedszkola</t>
  </si>
  <si>
    <t>Przedszkole Publiczne Nr 2</t>
  </si>
  <si>
    <t>Przedszkole Publiczne Nr 3</t>
  </si>
  <si>
    <t>Przedszkole Publiczne Nr 4</t>
  </si>
  <si>
    <t>Przedszkole Publiczne Nr 5</t>
  </si>
  <si>
    <t>Przedszkole Publiczne Nr 6</t>
  </si>
  <si>
    <t>Przedszkole Publiczne Nr 8</t>
  </si>
  <si>
    <t>Przedszkole Publiczne Nr 14</t>
  </si>
  <si>
    <t>Przedszkole Publiczne Nr 16</t>
  </si>
  <si>
    <t>Przedszkole Publiczne Nr 18</t>
  </si>
  <si>
    <t>Przedszkole Publiczne Nr 20</t>
  </si>
  <si>
    <t>Przedszkole Publiczne Nr 21</t>
  </si>
  <si>
    <t>Przedszkole Publiczne Nr 22</t>
  </si>
  <si>
    <t>Przedszkole Publiczne Nr 23</t>
  </si>
  <si>
    <t>Przedszkole Publiczne Nr 24</t>
  </si>
  <si>
    <t>Przedszkole Publiczne Nr 25</t>
  </si>
  <si>
    <t>Przedszkole Publiczne Nr 26</t>
  </si>
  <si>
    <t>Przedszkole Publiczne Nr 28</t>
  </si>
  <si>
    <t>Przedszkole Publiczne Nr 29</t>
  </si>
  <si>
    <t>Przedszkole Publiczne Nr 30</t>
  </si>
  <si>
    <t>Przedszkole Publiczne Nr 33</t>
  </si>
  <si>
    <t>Zespół Szkolno-Przedszkolny Nr 1 - Przedszkole Publiczne Nr 36</t>
  </si>
  <si>
    <t>Przedszkole Publiczne Nr 37</t>
  </si>
  <si>
    <t>Przedszkole Publiczne Nr 38</t>
  </si>
  <si>
    <t>Przedszkole Publiczne Nr 42</t>
  </si>
  <si>
    <t>Przedszkole Publiczne Nr 43</t>
  </si>
  <si>
    <t>Przedszkole Publiczne Nr 44</t>
  </si>
  <si>
    <t>Przedszkole Publiczne Nr 46</t>
  </si>
  <si>
    <t>Przedszkole Publiczne Nr 51</t>
  </si>
  <si>
    <t>Przedszkole Publiczne Nr 54</t>
  </si>
  <si>
    <t>Przedszkole Publiczne Nr 55</t>
  </si>
  <si>
    <t>Przedszkole Publiczne Nr 56</t>
  </si>
  <si>
    <t>Przedszkola niepubliczne - dotacje</t>
  </si>
  <si>
    <t>Przedszkola specjalne</t>
  </si>
  <si>
    <t>Przedszkole Publiczne Nr 53</t>
  </si>
  <si>
    <t>Gimnazja</t>
  </si>
  <si>
    <t>Publiczne Gimnazjum Nr 1</t>
  </si>
  <si>
    <t>Publiczne Gimnazjum Nr 2</t>
  </si>
  <si>
    <t>Publiczne Gimnazjum Nr 3</t>
  </si>
  <si>
    <t>Publiczne Gimnazjum Nr 4</t>
  </si>
  <si>
    <t>Publiczne Gimnazjum Nr 5</t>
  </si>
  <si>
    <t>Publiczne Gimnazjum Nr 6</t>
  </si>
  <si>
    <t>Publiczne Gimnazjum Nr 7</t>
  </si>
  <si>
    <t>Publiczne Gimnazjum Nr 8</t>
  </si>
  <si>
    <t>Niepubliczne Gimnazja - dotacje</t>
  </si>
  <si>
    <t>Gimnazja specjalne</t>
  </si>
  <si>
    <t>Zespół Szkół Specjalnych - Publiczne Gimnazjum Specjalne</t>
  </si>
  <si>
    <t>Dowożenie uczniów do szkół</t>
  </si>
  <si>
    <t>Publiczne Liceum Ogólnokształcące Nr I</t>
  </si>
  <si>
    <t>Publiczne Liceum Ogólnokształcące Nr II</t>
  </si>
  <si>
    <t>Zespół Szkół Ogólnokształcących - Publiczne Liceum Ogólnokształcące Nr III</t>
  </si>
  <si>
    <t>Zespół Szkół Technicznych i Ogólnokształcących - Publiczne Liceum Ogólnokształcące Nr IV</t>
  </si>
  <si>
    <t>Publiczne Liceum Ogólnokształcące Nr VI</t>
  </si>
  <si>
    <t>Licea ogólnokształcące niepubliczne - dotacje</t>
  </si>
  <si>
    <t>Zespół Szkół Elektrycznych</t>
  </si>
  <si>
    <t>Zespół Szkół Mechanicznych</t>
  </si>
  <si>
    <t>Zespół Szkół Ekonomicznych</t>
  </si>
  <si>
    <t>Zespół Szkół Technicznych i Ogólnokształcących</t>
  </si>
  <si>
    <t>Zespół Szkół Zawodowych Nr 4</t>
  </si>
  <si>
    <t>Zespół Szkół Budowlanych</t>
  </si>
  <si>
    <t>Niepubliczne szkoły zawodowe - dotacje</t>
  </si>
  <si>
    <t>Szkoły artystyczne</t>
  </si>
  <si>
    <t>Zespół Państwowych Placówek Kształcenia Plastycznego</t>
  </si>
  <si>
    <t>Centra kształcenia ustawicznego i praktycznego oraz ośrodki dokształcania zawodowego</t>
  </si>
  <si>
    <t>Ośrodki szkolenia, dokształcania i doskonalenia kadr</t>
  </si>
  <si>
    <t>Komisje egzaminacyjne</t>
  </si>
  <si>
    <t>Dokształcanie i doskonalenie nauczycieli</t>
  </si>
  <si>
    <t>Doskonalenie zawodowe nauczycieli</t>
  </si>
  <si>
    <t>Dodatki motywacyjne dla dyrektorów szkół</t>
  </si>
  <si>
    <t>Fundusz nagród do dyspozycji Prezydenta</t>
  </si>
  <si>
    <t>Kontakty zagraniczne placówek oświatowych</t>
  </si>
  <si>
    <t>Odprawy i nagrody jubileuszowe pracowników oświaty</t>
  </si>
  <si>
    <t>Awanse zawodowe nauczycieli</t>
  </si>
  <si>
    <t>Przechowywanie zarchiwizowanej dokumentacji po zlikwidowanych jednostkach oświatowych</t>
  </si>
  <si>
    <t>Współpraca z organizacjami pozarządowymi w zakresie nauki, edukacji, oświaty i wychowania</t>
  </si>
  <si>
    <t>Organizacja Regionalnych Targów Edukacyjnych</t>
  </si>
  <si>
    <t>Wydatki na planowane ogłoszenia prasowe o konkursie na stanowisko dyrektora jednostki oświatowej</t>
  </si>
  <si>
    <t>OCHRONA ZDROWIA</t>
  </si>
  <si>
    <t>Wydatki na zadania bieżące z zakresu administracji rządowej oraz inne zadania zlecone ustawami realizowane przez powiat</t>
  </si>
  <si>
    <t>Programy polityki zdrowotnej</t>
  </si>
  <si>
    <t>Zwalczanie narkomanii</t>
  </si>
  <si>
    <t>Przeciwdziałanie alkoholizmowi</t>
  </si>
  <si>
    <t>Wydatki bieżące - środki z Miejskiego Programu Profilaktyki i Rozwiązywania Problemów Alkoholowych</t>
  </si>
  <si>
    <t>Składki na ubezpieczenie zdrowotne oraz świadczenia dla osób nie objętych obowiązkiem ubezpieczenia zdrowotnego</t>
  </si>
  <si>
    <t>Wydatki na zadania bieżące z zakresu administracji rządowej oraz inne zadania zlecone ustawami realizowane przez powiat (dzieci)</t>
  </si>
  <si>
    <t>Wydatki na zadania bieżące z zakresu administracji rządowej oraz inne zadania zlecone ustawami realizowane przez powiat (bezrobotni)</t>
  </si>
  <si>
    <t>POMOC SPOŁECZNA</t>
  </si>
  <si>
    <t xml:space="preserve">Placówki opiekuńczo-wychowawcze </t>
  </si>
  <si>
    <t>Pokrycie kosztów pobytu dzieci w placówkach opiekuńczo - wychowawczych poza powiatem Opole</t>
  </si>
  <si>
    <t xml:space="preserve">Domy pomocy społecznej </t>
  </si>
  <si>
    <t>Ośrodki wsparcia</t>
  </si>
  <si>
    <t xml:space="preserve">Wydatki bieżące 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</si>
  <si>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</si>
  <si>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</si>
  <si>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Wydatki na realizację zadań bieżących z zakresu administracji rządowej oraz innych zadań zleconych gminom (związkom gmin) ustawami </t>
  </si>
  <si>
    <t>Wydatki na realizację własnych zadań bieżących gmin (związków gmin)</t>
  </si>
  <si>
    <t>Dodatki mieszkaniowe</t>
  </si>
  <si>
    <t>Powiatowe centra pomocy rodzinie</t>
  </si>
  <si>
    <t>Wydatki na realizację bieżących zadań własnych powiatu</t>
  </si>
  <si>
    <t xml:space="preserve">Ośrodki pomocy społecznej </t>
  </si>
  <si>
    <t>środki z Miejskiego Programu Profilaktyki i Rozwiązywania Problemów Alkoholowych</t>
  </si>
  <si>
    <t>Jednostki specjalistycznego poradnictwa, mieszkania chronione i ośrodki  interwencji kryzysowej</t>
  </si>
  <si>
    <t>Ośrodki adopcyjno-opiekuńcze</t>
  </si>
  <si>
    <t xml:space="preserve">Usługi opiekuńcze i specjalistyczne usługi opiekuńcze </t>
  </si>
  <si>
    <t xml:space="preserve">Pozostała działalność </t>
  </si>
  <si>
    <t>Fundusz świadczeń socjalnych dla nauczycieli emerytów i rencistów</t>
  </si>
  <si>
    <t>POZOSTAŁE ZADANIA W ZAKRESIE POLITYKI SPOŁECZNEJ</t>
  </si>
  <si>
    <t>Żłobki</t>
  </si>
  <si>
    <t>Zespoły do spraw orzekania o niepełnosprawności</t>
  </si>
  <si>
    <t>Fundusz Pracy</t>
  </si>
  <si>
    <t>Państwowy Fundusz Rehabilitacji Osób Niepełnosprawnych</t>
  </si>
  <si>
    <t>Powiatowe urzędy pracy</t>
  </si>
  <si>
    <t xml:space="preserve">Realizacja projektu „Pracofonik” </t>
  </si>
  <si>
    <t xml:space="preserve">Realizacja projektu „Ten Drugi Pierwszy Raz” </t>
  </si>
  <si>
    <t>EDUKACYJNA OPIEKA WYCHOWAWCZA</t>
  </si>
  <si>
    <t>Świetlice szkolne</t>
  </si>
  <si>
    <t>Placówki wychowania pozaszkolnego</t>
  </si>
  <si>
    <t>Młodzieżowy Dom Kultury</t>
  </si>
  <si>
    <t>Państwowe Ognisko Plastyczne - dotacja</t>
  </si>
  <si>
    <t>Internaty i bursy szkolne</t>
  </si>
  <si>
    <t>Internat Zespołu Szkół Mechanicznych</t>
  </si>
  <si>
    <t>Internat przy WZDZ Opole - dotacja</t>
  </si>
  <si>
    <t>Kolonie i obozy oraz inne formy wypoczynku dzieci i młodzieży szkolnej, a także szkolenia młodzieży</t>
  </si>
  <si>
    <t>Pomoc materialna dla uczniów</t>
  </si>
  <si>
    <t>Szkolne schroniska młodzieżowe</t>
  </si>
  <si>
    <t xml:space="preserve">GOSPODARKA KOMUNALNA I OCHRONA ŚRODOWISKA </t>
  </si>
  <si>
    <t>Gospodarka ściekowa i ochrona wód</t>
  </si>
  <si>
    <t>Oczyszczanie miast i wsi</t>
  </si>
  <si>
    <t>Wydatki na oczyszczanie miasta</t>
  </si>
  <si>
    <t xml:space="preserve">Utrzymanie zieleni w miastach i gminach </t>
  </si>
  <si>
    <t>Utrzymanie terenów zieleni</t>
  </si>
  <si>
    <t>Konserwacja placów zabaw na terenie gminy</t>
  </si>
  <si>
    <t>Interwencyjne porządkowanie terenów zieleni</t>
  </si>
  <si>
    <t>Wdrożenie systemu znakowania i identyfikacji psów na terenie miasta Opola</t>
  </si>
  <si>
    <t>Oświetlenie ulic, placów i dróg</t>
  </si>
  <si>
    <t>Wydatki na oświetlenie ulic</t>
  </si>
  <si>
    <t>Zakłady gospodarki komunalnej</t>
  </si>
  <si>
    <t>Wpływy i wydatki związane z gromadzeniem środków z opłat produktowych</t>
  </si>
  <si>
    <t>Selektywna zbiórka i utylizacja odpadów</t>
  </si>
  <si>
    <t>Utrzymanie szaletów</t>
  </si>
  <si>
    <t>Usługi weterynaryjne</t>
  </si>
  <si>
    <t>Odkomarzanie i odszczurzanie</t>
  </si>
  <si>
    <t>Usuwanie odpadów z terenów gminy</t>
  </si>
  <si>
    <t>Usuwanie wraków pojazdów z terenu gminy</t>
  </si>
  <si>
    <t xml:space="preserve">Operaty wykonywane przez biegłych i rzeczoznawców w zakresie ochrony środowiska </t>
  </si>
  <si>
    <t xml:space="preserve">Badania dotyczące ochrony środowiska </t>
  </si>
  <si>
    <t>Administrowanie terenem po rekultywacji składowiska odpadów przy Al.Przyjaźni</t>
  </si>
  <si>
    <t>Eksploatacja rowów komunalnych</t>
  </si>
  <si>
    <t>Dopłaty związane z odprowadzaniem ścieków z gospodarstw domowych</t>
  </si>
  <si>
    <t>Ogłoszenia w mediach – dostęp do informacji o środowisku</t>
  </si>
  <si>
    <t>Fundusz Spójności/ISPA - utrzymanie biura PIU - wydatki bieżące</t>
  </si>
  <si>
    <t xml:space="preserve">KULTURA I OCHRONA DZIEDZICTWA NARODOWEGO </t>
  </si>
  <si>
    <t>Działalność radiowa i telewizyjna</t>
  </si>
  <si>
    <t>Miejska Telewizja Opole Sp. z o.o.</t>
  </si>
  <si>
    <t>Teatry</t>
  </si>
  <si>
    <t xml:space="preserve">Domy i ośrodki kultury, świetlice i kluby </t>
  </si>
  <si>
    <t>Zespół Pieśni i Tańca "Opole"</t>
  </si>
  <si>
    <t>Biblioteki</t>
  </si>
  <si>
    <t>Ochrona i konserwacja zabytków</t>
  </si>
  <si>
    <t>Konserwacja, renowacja i roboty budowlane przy zabytku wpisanym do rejestru zabytków</t>
  </si>
  <si>
    <t xml:space="preserve">OGRODY BOTANICZNE I ZOOLOGICZNE ORAZ NATURALNE OBSZARY I OBIEKTY CHRONIONEJ PRZYRODY </t>
  </si>
  <si>
    <t>Rezerwaty i pomniki przyrody</t>
  </si>
  <si>
    <t>Ogrody botaniczne i zoologiczne</t>
  </si>
  <si>
    <t>KULTURA FIZYCZNA I SPORT</t>
  </si>
  <si>
    <t>Instytucje kultury fizycznej</t>
  </si>
  <si>
    <t>Stypendia sportowe za wysokie wyniki we współzawodnictwie krajowym i międzynarodowym</t>
  </si>
  <si>
    <t>Realizacja projektu „Polsko – czeska współpraca sportowa Opole – Ołomuniec”</t>
  </si>
  <si>
    <t>ROZCHODY</t>
  </si>
  <si>
    <t>§ 962</t>
  </si>
  <si>
    <t>Pożyczki udzielone na finansowanie zadań realizowanych z udziałem środków pochodzących z budżetu Unii Europejskiej</t>
  </si>
  <si>
    <t>§ 963</t>
  </si>
  <si>
    <t>Spłaty pożyczek otrzymanych na finansowanie zadań realizowanych z udziałem środków pochodzących z budżetu Unii Europejskiej</t>
  </si>
  <si>
    <t>§ 992</t>
  </si>
  <si>
    <t>Spłaty otrzymanych krajowych pożyczek i kredytów</t>
  </si>
  <si>
    <t>R A Z E M wydatki i rozchody</t>
  </si>
  <si>
    <t>Upowszechnianie kultury, sportu i rekreacji wśród uczniów oraz inne zadania edukacyjno-wychowawcze realizowane przez jednostki oświatowe</t>
  </si>
  <si>
    <t>Zespół Placówek Oświatowych - Centrum Kształcenia Praktycznego</t>
  </si>
  <si>
    <t>Wydatki na planowane konferencje, konsultacje, narady, spotkania, imprezy i uroczystości szkolne m.in. związane z jubileuszem szkoły, nadaniem imienia szkole oraz inne zadania edukacyjne</t>
  </si>
  <si>
    <t>Stypendia motywacyjne dla uczniów</t>
  </si>
  <si>
    <t>Realizacja programu Wspólnoty Europejskiej Socrates-Comenius</t>
  </si>
  <si>
    <t>Dofinansowanie pracodawcom kosztów kształcenia młodocianych pracowników</t>
  </si>
  <si>
    <t>Stypendia dla uczniów</t>
  </si>
  <si>
    <t>Zespół Placówek Oświatowych - Szkolne Schronisko Młodzieżowe</t>
  </si>
  <si>
    <r>
      <t xml:space="preserve">Wstępna propozycja wydatków na </t>
    </r>
    <r>
      <rPr>
        <b/>
        <sz val="12"/>
        <rFont val="Arial CE"/>
        <family val="2"/>
      </rPr>
      <t>2008 r.</t>
    </r>
  </si>
  <si>
    <t>Konserwacja i utrzymanie rowów melioracyjnych</t>
  </si>
  <si>
    <t>Miejski Zakład Komunikacyjny Sp. z o.o.</t>
  </si>
  <si>
    <t xml:space="preserve">Remonty i bieżące utrzymanie dróg </t>
  </si>
  <si>
    <t>Eksploatacja kanalizacji deszczowej</t>
  </si>
  <si>
    <t>Administrowanie parkingiem strzeżonym przy ul.Kołłątaja w Opolu</t>
  </si>
  <si>
    <t>TURYSTYKA</t>
  </si>
  <si>
    <t>Miejska Informacja Turystyczna - wydatki bieżące</t>
  </si>
  <si>
    <t>Wydatki związane z zarządzaniem mieniem komunalnym:</t>
  </si>
  <si>
    <t xml:space="preserve">Remonty </t>
  </si>
  <si>
    <t>Zarządzanie</t>
  </si>
  <si>
    <t>Remonty mieszkań komunalnych - Spółka "Feroma"</t>
  </si>
  <si>
    <t>Rozbiórka budynków mieszkalnych i gospodarczych</t>
  </si>
  <si>
    <t xml:space="preserve">Utrzymanie i administrowanie cmentarzami komunalnymi </t>
  </si>
  <si>
    <t>Realizacja projektu pn. „Program badawczy UE dla samorządów lokalnych, stanu i rozwoju sektora handlu i usług w Opolu”</t>
  </si>
  <si>
    <t>Opracowanie Lokalnego Programu Rewitalizacji Miasta Opola na lata 2007-2015</t>
  </si>
  <si>
    <t>Zakup programów i akcesorii komputerowych</t>
  </si>
  <si>
    <t>Realizacja projektu „Podnoszenie i dostosowanie kwalifikacji zawodowych do potrzeb administracji samorządowej"</t>
  </si>
  <si>
    <t xml:space="preserve">Realizacja projektu „Profesjonalna kadra samorządowa miasta Opola" </t>
  </si>
  <si>
    <t>Promocja jednostek samorządu terytorialnego</t>
  </si>
  <si>
    <t>Wydatki na publikację "Opole 2006 - Biuletyn Statystyczny"</t>
  </si>
  <si>
    <t>URZĘDY NACZELNYCH ORGANÓW WŁADZY PAŃSTWOWEJ, KONTROLI I OCHRONY PRAWA ORAZ SĄDOWNICTWA</t>
  </si>
  <si>
    <t>Dodatkowe służby patrolowe w czasie ponadnormatywnym</t>
  </si>
  <si>
    <r>
      <t xml:space="preserve">Straż Miejska </t>
    </r>
    <r>
      <rPr>
        <i/>
        <sz val="10"/>
        <rFont val="Arial CE"/>
        <family val="2"/>
      </rPr>
      <t>- wydatki bieżące</t>
    </r>
  </si>
  <si>
    <t>Wpłata do budżetu państwa</t>
  </si>
  <si>
    <t xml:space="preserve">OŚWIATA I WYCHOWANIE </t>
  </si>
  <si>
    <t>Zespół Szkolno - Przedszkolny Nr 1 - Publiczna Szkoła Podstawowa Nr 28</t>
  </si>
  <si>
    <t xml:space="preserve"> </t>
  </si>
  <si>
    <t>Zespół Szkół Ogólnokształcących - Publiczne Gimnazjum Nr 9</t>
  </si>
  <si>
    <t>Zespół Szkół im. Prymasa Tysiąclecia -Gimnazjum dla Dorosłych</t>
  </si>
  <si>
    <t>Dowóz dzieci niepełnosprawnych do szkół i ośrodków szkolno – wychowawczych</t>
  </si>
  <si>
    <t xml:space="preserve">Licea ogólnokształcące </t>
  </si>
  <si>
    <t>Zespół Szkół im. Prymasa Tysiąclecia - Publiczne Liceum Ogólnokształcące Nr V</t>
  </si>
  <si>
    <t>Szkoły zawodowe</t>
  </si>
  <si>
    <t>Zespół Szkół im.Prymasa Tysiąclecia</t>
  </si>
  <si>
    <t xml:space="preserve">Zespół Szkół Zawodowych im.Staszica </t>
  </si>
  <si>
    <t>ZSZ WZDZ - publiczna - dotacja</t>
  </si>
  <si>
    <t xml:space="preserve">Szkoły zawodowe specjalne </t>
  </si>
  <si>
    <t>Zespół Szkół Specjalnych - Szkoła Specjalna Przysposabiająca do Pracy</t>
  </si>
  <si>
    <t>Miejski Ośrodek Doskonalenia Nauczycieli, 
w tym:</t>
  </si>
  <si>
    <t>środki przekazane przez pozostałe jednostki samorządu terytorialnego na realizację zadań bieżących</t>
  </si>
  <si>
    <t>Realizacja akcji „Pij mleko codziennie”</t>
  </si>
  <si>
    <t>Zobowiązania zlikwidowanych jednostek oświatowych</t>
  </si>
  <si>
    <t>Lecznictwo ambulatoryjne</t>
  </si>
  <si>
    <t>SP ZOZ Zaodrze - adaptacja pomieszczeń na szatnię dla pracowników</t>
  </si>
  <si>
    <t>SP ZOZ Zaodrze - adaptacja pomieszczeń na punkt informacyjno-rejestracyjny</t>
  </si>
  <si>
    <t>Prowizje z tytułu opłaty targowej i opłaty skarbowej</t>
  </si>
  <si>
    <r>
      <t>Dom Pomocy Społecznej w Opolu, 
ul.Szpitalna 17</t>
    </r>
    <r>
      <rPr>
        <i/>
        <sz val="10"/>
        <rFont val="Arial CE"/>
        <family val="2"/>
      </rPr>
      <t xml:space="preserve"> - wydatki na realizację bieżących zadań własnych powiatu</t>
    </r>
  </si>
  <si>
    <t>Prowadzenie pozalekcyjnych zajęć sportowych - środki z Miejskiego Programu Profilaktyki i Rozwiązywania Problemów Alkoholowych</t>
  </si>
  <si>
    <t>Remonty konserwatorskie obiektów zabytkowych</t>
  </si>
  <si>
    <t>Planowane działania w zakresie promocji zdrowia - Organizacja konferencji z okazji obchodów Światowego Dnia Zdrowia, Dnia bez Tytoniu oraz Współudział w organizacji Okrgowych Mistrzostw Pierwszej Pomocy PCK i organizacja konkursu dla dzieci "Twoje zdrowie w Twoich rękach"</t>
  </si>
  <si>
    <t>Wydatki bieżące (Ekspertyzy związane z kasacją mienia po SP ZOZ oraz opłaty za ogłoszenia prasowe)</t>
  </si>
  <si>
    <t>Działalność informacyjna i kulturalna prowadzona za granicą</t>
  </si>
  <si>
    <t>Zakup sprzetu na potrzeby "Nowej Matury"</t>
  </si>
  <si>
    <t>Zakup sprzetu dla szkół na potrzeby przygotowania uczniów do egzaminu potwierdzajacego kwalifikacje zawodowe</t>
  </si>
  <si>
    <t>Wdrożenie bonu organizacyjnego w gimnazjach</t>
  </si>
  <si>
    <t>Plan na 31.08.2007 r.</t>
  </si>
  <si>
    <t>Wypłata renty z tytułu realizacji wyroku Sądu Okręgowego w Opolu</t>
  </si>
  <si>
    <r>
      <t xml:space="preserve">Propozycje jednostek i wydziałów do budżetu 
</t>
    </r>
    <r>
      <rPr>
        <b/>
        <sz val="12"/>
        <rFont val="Arial CE"/>
        <family val="2"/>
      </rPr>
      <t>2008 r</t>
    </r>
    <r>
      <rPr>
        <b/>
        <sz val="10"/>
        <rFont val="Arial CE"/>
        <family val="2"/>
      </rPr>
      <t>.</t>
    </r>
  </si>
  <si>
    <t>Wynagrodzenia 
i pochodne</t>
  </si>
  <si>
    <t>Wydatki na zmiany organizacyjne roku szkolnego 2007/2008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</si>
</sst>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#,##0.000"/>
    <numFmt numFmtId="178" formatCode="0.0%;\(0.0%\)"/>
    <numFmt numFmtId="179" formatCode="#,##0.00\ &quot;zł&quot;"/>
    <numFmt numFmtId="180" formatCode="[$€-2]\ #,##0.00_);[Red]\([$€-2]\ #,##0.00\)"/>
  </numFmts>
  <fonts count="17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9"/>
      <name val="Arial CE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 quotePrefix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 quotePrefix="1">
      <alignment horizontal="center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Continuous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14" fillId="2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Continuous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13" fillId="2" borderId="6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164" fontId="0" fillId="2" borderId="7" xfId="0" applyNumberFormat="1" applyFont="1" applyFill="1" applyBorder="1" applyAlignment="1">
      <alignment horizontal="center" vertical="center" wrapText="1"/>
    </xf>
    <xf numFmtId="164" fontId="0" fillId="2" borderId="1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7%20ROK\Projekt%20bud&#380;etu\I%20wersja%20projektu%20-%20wrzesie&#324;\Materia&#322;y%20planistyczn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5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4.75390625" style="62" customWidth="1"/>
    <col min="2" max="2" width="7.125" style="62" bestFit="1" customWidth="1"/>
    <col min="3" max="3" width="37.875" style="62" customWidth="1"/>
    <col min="4" max="4" width="15.25390625" style="97" customWidth="1"/>
    <col min="5" max="5" width="13.625" style="97" customWidth="1"/>
    <col min="6" max="6" width="13.625" style="77" customWidth="1"/>
    <col min="7" max="7" width="13.625" style="78" customWidth="1"/>
    <col min="8" max="8" width="13.625" style="59" customWidth="1"/>
    <col min="9" max="9" width="13.625" style="93" customWidth="1"/>
    <col min="10" max="11" width="13.625" style="59" customWidth="1"/>
    <col min="12" max="12" width="8.625" style="59" customWidth="1"/>
    <col min="13" max="13" width="8.375" style="62" customWidth="1"/>
    <col min="14" max="14" width="8.625" style="61" customWidth="1"/>
    <col min="15" max="16384" width="9.125" style="1" customWidth="1"/>
  </cols>
  <sheetData>
    <row r="1" spans="1:14" ht="14.25" customHeight="1">
      <c r="A1" s="108" t="s">
        <v>94</v>
      </c>
      <c r="B1" s="108" t="s">
        <v>95</v>
      </c>
      <c r="C1" s="98" t="s">
        <v>96</v>
      </c>
      <c r="D1" s="98" t="s">
        <v>435</v>
      </c>
      <c r="E1" s="81" t="s">
        <v>97</v>
      </c>
      <c r="F1" s="98" t="s">
        <v>437</v>
      </c>
      <c r="G1" s="100" t="s">
        <v>97</v>
      </c>
      <c r="H1" s="101"/>
      <c r="I1" s="104" t="s">
        <v>379</v>
      </c>
      <c r="J1" s="102" t="s">
        <v>97</v>
      </c>
      <c r="K1" s="103"/>
      <c r="L1" s="98" t="s">
        <v>98</v>
      </c>
      <c r="M1" s="98" t="s">
        <v>99</v>
      </c>
      <c r="N1" s="98" t="s">
        <v>100</v>
      </c>
    </row>
    <row r="2" spans="1:14" s="2" customFormat="1" ht="25.5" customHeight="1">
      <c r="A2" s="108"/>
      <c r="B2" s="108"/>
      <c r="C2" s="98"/>
      <c r="D2" s="98"/>
      <c r="E2" s="106" t="s">
        <v>438</v>
      </c>
      <c r="F2" s="98"/>
      <c r="G2" s="106" t="s">
        <v>438</v>
      </c>
      <c r="H2" s="107" t="s">
        <v>101</v>
      </c>
      <c r="I2" s="105"/>
      <c r="J2" s="106" t="s">
        <v>438</v>
      </c>
      <c r="K2" s="99" t="s">
        <v>102</v>
      </c>
      <c r="L2" s="98"/>
      <c r="M2" s="98"/>
      <c r="N2" s="98"/>
    </row>
    <row r="3" spans="1:14" s="2" customFormat="1" ht="31.5" customHeight="1">
      <c r="A3" s="108"/>
      <c r="B3" s="108"/>
      <c r="C3" s="98"/>
      <c r="D3" s="98"/>
      <c r="E3" s="106"/>
      <c r="F3" s="98"/>
      <c r="G3" s="106"/>
      <c r="H3" s="107"/>
      <c r="I3" s="105"/>
      <c r="J3" s="106"/>
      <c r="K3" s="99"/>
      <c r="L3" s="98"/>
      <c r="M3" s="98"/>
      <c r="N3" s="98"/>
    </row>
    <row r="4" spans="1:14" s="4" customFormat="1" ht="11.25">
      <c r="A4" s="3">
        <v>1</v>
      </c>
      <c r="B4" s="3">
        <v>2</v>
      </c>
      <c r="C4" s="3">
        <v>3</v>
      </c>
      <c r="D4" s="3">
        <v>5</v>
      </c>
      <c r="E4" s="3">
        <v>6</v>
      </c>
      <c r="F4" s="3">
        <v>7</v>
      </c>
      <c r="G4" s="3">
        <v>8</v>
      </c>
      <c r="H4" s="41">
        <v>9</v>
      </c>
      <c r="I4" s="42">
        <v>10</v>
      </c>
      <c r="J4" s="43">
        <v>11</v>
      </c>
      <c r="K4" s="3">
        <v>12</v>
      </c>
      <c r="L4" s="3">
        <v>13</v>
      </c>
      <c r="M4" s="3">
        <v>14</v>
      </c>
      <c r="N4" s="3">
        <v>15</v>
      </c>
    </row>
    <row r="5" spans="1:14" s="83" customFormat="1" ht="19.5" customHeight="1">
      <c r="A5" s="5" t="s">
        <v>103</v>
      </c>
      <c r="B5" s="6"/>
      <c r="C5" s="7" t="s">
        <v>104</v>
      </c>
      <c r="D5" s="7">
        <f>D6+D9+D11</f>
        <v>253029</v>
      </c>
      <c r="E5" s="7">
        <f>E6+E9+E11</f>
        <v>0</v>
      </c>
      <c r="F5" s="7">
        <f>F6+F9+F11</f>
        <v>526000</v>
      </c>
      <c r="G5" s="7">
        <f>G6+G9+G11</f>
        <v>0</v>
      </c>
      <c r="H5" s="70">
        <f>F5-G5</f>
        <v>526000</v>
      </c>
      <c r="I5" s="54">
        <f>I6+I9+I11</f>
        <v>226000</v>
      </c>
      <c r="J5" s="52">
        <f>J6+J9+J11</f>
        <v>0</v>
      </c>
      <c r="K5" s="7">
        <f>I5-J5</f>
        <v>226000</v>
      </c>
      <c r="L5" s="82">
        <f>I5/F5</f>
        <v>0.4296577946768061</v>
      </c>
      <c r="M5" s="82"/>
      <c r="N5" s="82">
        <f>K5/H5</f>
        <v>0.4296577946768061</v>
      </c>
    </row>
    <row r="6" spans="1:14" s="83" customFormat="1" ht="12.75">
      <c r="A6" s="8"/>
      <c r="B6" s="9" t="s">
        <v>105</v>
      </c>
      <c r="C6" s="10" t="s">
        <v>106</v>
      </c>
      <c r="D6" s="11">
        <f>SUM(D7:D8)</f>
        <v>50000</v>
      </c>
      <c r="E6" s="11">
        <f>SUM(E7:E8)</f>
        <v>0</v>
      </c>
      <c r="F6" s="11">
        <f>SUM(F7:F8)</f>
        <v>100000</v>
      </c>
      <c r="G6" s="11">
        <f>SUM(G7:G8)</f>
        <v>0</v>
      </c>
      <c r="H6" s="32">
        <f aca="true" t="shared" si="0" ref="H6:H41">F6-G6</f>
        <v>100000</v>
      </c>
      <c r="I6" s="47">
        <f>SUM(I7:I8)</f>
        <v>50000</v>
      </c>
      <c r="J6" s="33">
        <f>SUM(J7:J8)</f>
        <v>0</v>
      </c>
      <c r="K6" s="11">
        <f aca="true" t="shared" si="1" ref="K6:K41">I6-J6</f>
        <v>50000</v>
      </c>
      <c r="L6" s="84">
        <f aca="true" t="shared" si="2" ref="L6:L67">I6/F6</f>
        <v>0.5</v>
      </c>
      <c r="M6" s="84"/>
      <c r="N6" s="84">
        <f aca="true" t="shared" si="3" ref="N6:N67">K6/H6</f>
        <v>0.5</v>
      </c>
    </row>
    <row r="7" spans="1:14" s="83" customFormat="1" ht="25.5">
      <c r="A7" s="12"/>
      <c r="B7" s="8"/>
      <c r="C7" s="13" t="s">
        <v>380</v>
      </c>
      <c r="D7" s="14">
        <v>50000</v>
      </c>
      <c r="E7" s="14"/>
      <c r="F7" s="14">
        <v>50000</v>
      </c>
      <c r="G7" s="14"/>
      <c r="H7" s="34">
        <f t="shared" si="0"/>
        <v>50000</v>
      </c>
      <c r="I7" s="48">
        <v>50000</v>
      </c>
      <c r="J7" s="35"/>
      <c r="K7" s="14">
        <f t="shared" si="1"/>
        <v>50000</v>
      </c>
      <c r="L7" s="57">
        <f t="shared" si="2"/>
        <v>1</v>
      </c>
      <c r="M7" s="57"/>
      <c r="N7" s="57">
        <f t="shared" si="3"/>
        <v>1</v>
      </c>
    </row>
    <row r="8" spans="1:14" s="83" customFormat="1" ht="12.75">
      <c r="A8" s="12"/>
      <c r="B8" s="8"/>
      <c r="C8" s="13" t="s">
        <v>85</v>
      </c>
      <c r="D8" s="14"/>
      <c r="E8" s="14"/>
      <c r="F8" s="14">
        <v>50000</v>
      </c>
      <c r="G8" s="14"/>
      <c r="H8" s="34">
        <f t="shared" si="0"/>
        <v>50000</v>
      </c>
      <c r="I8" s="48"/>
      <c r="J8" s="35"/>
      <c r="K8" s="14">
        <f t="shared" si="1"/>
        <v>0</v>
      </c>
      <c r="L8" s="57">
        <f t="shared" si="2"/>
        <v>0</v>
      </c>
      <c r="M8" s="57"/>
      <c r="N8" s="57">
        <f t="shared" si="3"/>
        <v>0</v>
      </c>
    </row>
    <row r="9" spans="1:14" s="83" customFormat="1" ht="12.75">
      <c r="A9" s="8"/>
      <c r="B9" s="9" t="s">
        <v>107</v>
      </c>
      <c r="C9" s="10" t="s">
        <v>108</v>
      </c>
      <c r="D9" s="11">
        <f>D10</f>
        <v>6000</v>
      </c>
      <c r="E9" s="11">
        <f>E10</f>
        <v>0</v>
      </c>
      <c r="F9" s="11">
        <f>F10</f>
        <v>6000</v>
      </c>
      <c r="G9" s="11">
        <f>G10</f>
        <v>0</v>
      </c>
      <c r="H9" s="32">
        <f t="shared" si="0"/>
        <v>6000</v>
      </c>
      <c r="I9" s="47">
        <f>I10</f>
        <v>6000</v>
      </c>
      <c r="J9" s="33">
        <f>J10</f>
        <v>0</v>
      </c>
      <c r="K9" s="11">
        <f t="shared" si="1"/>
        <v>6000</v>
      </c>
      <c r="L9" s="84">
        <f t="shared" si="2"/>
        <v>1</v>
      </c>
      <c r="M9" s="84"/>
      <c r="N9" s="84">
        <f t="shared" si="3"/>
        <v>1</v>
      </c>
    </row>
    <row r="10" spans="1:14" s="83" customFormat="1" ht="12.75">
      <c r="A10" s="12"/>
      <c r="B10" s="8"/>
      <c r="C10" s="13" t="s">
        <v>109</v>
      </c>
      <c r="D10" s="14">
        <v>6000</v>
      </c>
      <c r="E10" s="14"/>
      <c r="F10" s="14">
        <v>6000</v>
      </c>
      <c r="G10" s="14"/>
      <c r="H10" s="34">
        <f t="shared" si="0"/>
        <v>6000</v>
      </c>
      <c r="I10" s="48">
        <v>6000</v>
      </c>
      <c r="J10" s="35"/>
      <c r="K10" s="14">
        <f t="shared" si="1"/>
        <v>6000</v>
      </c>
      <c r="L10" s="57">
        <f t="shared" si="2"/>
        <v>1</v>
      </c>
      <c r="M10" s="57"/>
      <c r="N10" s="57">
        <f t="shared" si="3"/>
        <v>1</v>
      </c>
    </row>
    <row r="11" spans="1:14" s="83" customFormat="1" ht="12.75">
      <c r="A11" s="8"/>
      <c r="B11" s="9" t="s">
        <v>110</v>
      </c>
      <c r="C11" s="10" t="s">
        <v>111</v>
      </c>
      <c r="D11" s="11">
        <f>SUM(D12:D13)</f>
        <v>197029</v>
      </c>
      <c r="E11" s="11">
        <f>SUM(E12:E13)</f>
        <v>0</v>
      </c>
      <c r="F11" s="11">
        <f>SUM(F12:F13)</f>
        <v>420000</v>
      </c>
      <c r="G11" s="11">
        <f>SUM(G12:G13)</f>
        <v>0</v>
      </c>
      <c r="H11" s="32">
        <f t="shared" si="0"/>
        <v>420000</v>
      </c>
      <c r="I11" s="47">
        <f>SUM(I12:I13)</f>
        <v>170000</v>
      </c>
      <c r="J11" s="33">
        <f>SUM(J12:J13)</f>
        <v>0</v>
      </c>
      <c r="K11" s="11">
        <f t="shared" si="1"/>
        <v>170000</v>
      </c>
      <c r="L11" s="84">
        <f t="shared" si="2"/>
        <v>0.40476190476190477</v>
      </c>
      <c r="M11" s="84"/>
      <c r="N11" s="84">
        <f t="shared" si="3"/>
        <v>0.40476190476190477</v>
      </c>
    </row>
    <row r="12" spans="1:14" s="83" customFormat="1" ht="12.75">
      <c r="A12" s="12"/>
      <c r="B12" s="8"/>
      <c r="C12" s="13" t="s">
        <v>109</v>
      </c>
      <c r="D12" s="14">
        <v>160000</v>
      </c>
      <c r="E12" s="14"/>
      <c r="F12" s="14">
        <v>420000</v>
      </c>
      <c r="G12" s="14"/>
      <c r="H12" s="34">
        <f t="shared" si="0"/>
        <v>420000</v>
      </c>
      <c r="I12" s="48">
        <v>170000</v>
      </c>
      <c r="J12" s="35"/>
      <c r="K12" s="14">
        <f t="shared" si="1"/>
        <v>170000</v>
      </c>
      <c r="L12" s="57">
        <f t="shared" si="2"/>
        <v>0.40476190476190477</v>
      </c>
      <c r="M12" s="57"/>
      <c r="N12" s="57">
        <f t="shared" si="3"/>
        <v>0.40476190476190477</v>
      </c>
    </row>
    <row r="13" spans="1:14" s="31" customFormat="1" ht="51">
      <c r="A13" s="12"/>
      <c r="B13" s="8"/>
      <c r="C13" s="13" t="s">
        <v>145</v>
      </c>
      <c r="D13" s="14">
        <v>37029</v>
      </c>
      <c r="E13" s="14"/>
      <c r="F13" s="14"/>
      <c r="G13" s="14"/>
      <c r="H13" s="34">
        <f t="shared" si="0"/>
        <v>0</v>
      </c>
      <c r="I13" s="48"/>
      <c r="J13" s="35"/>
      <c r="K13" s="14">
        <f t="shared" si="1"/>
        <v>0</v>
      </c>
      <c r="L13" s="57"/>
      <c r="M13" s="57"/>
      <c r="N13" s="57"/>
    </row>
    <row r="14" spans="1:14" s="31" customFormat="1" ht="19.5" customHeight="1">
      <c r="A14" s="5" t="s">
        <v>112</v>
      </c>
      <c r="B14" s="6"/>
      <c r="C14" s="7" t="s">
        <v>113</v>
      </c>
      <c r="D14" s="7">
        <f>D15+D17</f>
        <v>13000</v>
      </c>
      <c r="E14" s="7">
        <f>E15+E17</f>
        <v>0</v>
      </c>
      <c r="F14" s="7">
        <f>F15+F17</f>
        <v>15000</v>
      </c>
      <c r="G14" s="7">
        <f>G15+G17</f>
        <v>0</v>
      </c>
      <c r="H14" s="70">
        <f t="shared" si="0"/>
        <v>15000</v>
      </c>
      <c r="I14" s="54">
        <f>I15+I17</f>
        <v>13000</v>
      </c>
      <c r="J14" s="52">
        <f>J15+J17</f>
        <v>0</v>
      </c>
      <c r="K14" s="7">
        <f t="shared" si="1"/>
        <v>13000</v>
      </c>
      <c r="L14" s="82">
        <f t="shared" si="2"/>
        <v>0.8666666666666667</v>
      </c>
      <c r="M14" s="82"/>
      <c r="N14" s="82">
        <f t="shared" si="3"/>
        <v>0.8666666666666667</v>
      </c>
    </row>
    <row r="15" spans="1:14" s="31" customFormat="1" ht="12.75">
      <c r="A15" s="8"/>
      <c r="B15" s="9" t="s">
        <v>114</v>
      </c>
      <c r="C15" s="10" t="s">
        <v>115</v>
      </c>
      <c r="D15" s="11">
        <f>D16</f>
        <v>400</v>
      </c>
      <c r="E15" s="11">
        <f>E16</f>
        <v>0</v>
      </c>
      <c r="F15" s="11">
        <f>F16</f>
        <v>0</v>
      </c>
      <c r="G15" s="11">
        <f>G16</f>
        <v>0</v>
      </c>
      <c r="H15" s="32">
        <f t="shared" si="0"/>
        <v>0</v>
      </c>
      <c r="I15" s="47">
        <f>I16</f>
        <v>0</v>
      </c>
      <c r="J15" s="33">
        <f>J16</f>
        <v>0</v>
      </c>
      <c r="K15" s="11">
        <f t="shared" si="1"/>
        <v>0</v>
      </c>
      <c r="L15" s="84"/>
      <c r="M15" s="84"/>
      <c r="N15" s="84"/>
    </row>
    <row r="16" spans="1:14" s="31" customFormat="1" ht="12.75">
      <c r="A16" s="12"/>
      <c r="B16" s="12"/>
      <c r="C16" s="13" t="s">
        <v>109</v>
      </c>
      <c r="D16" s="14">
        <v>400</v>
      </c>
      <c r="E16" s="14"/>
      <c r="F16" s="14"/>
      <c r="G16" s="14"/>
      <c r="H16" s="34">
        <f t="shared" si="0"/>
        <v>0</v>
      </c>
      <c r="I16" s="48"/>
      <c r="J16" s="35"/>
      <c r="K16" s="14">
        <f t="shared" si="1"/>
        <v>0</v>
      </c>
      <c r="L16" s="57"/>
      <c r="M16" s="57"/>
      <c r="N16" s="57"/>
    </row>
    <row r="17" spans="1:14" s="31" customFormat="1" ht="12.75">
      <c r="A17" s="8"/>
      <c r="B17" s="9" t="s">
        <v>116</v>
      </c>
      <c r="C17" s="10" t="s">
        <v>117</v>
      </c>
      <c r="D17" s="11">
        <f>D18</f>
        <v>12600</v>
      </c>
      <c r="E17" s="11">
        <f>E18</f>
        <v>0</v>
      </c>
      <c r="F17" s="11">
        <f>F18</f>
        <v>15000</v>
      </c>
      <c r="G17" s="11">
        <f>G18</f>
        <v>0</v>
      </c>
      <c r="H17" s="32">
        <f t="shared" si="0"/>
        <v>15000</v>
      </c>
      <c r="I17" s="47">
        <f>I18</f>
        <v>13000</v>
      </c>
      <c r="J17" s="33">
        <f>J18</f>
        <v>0</v>
      </c>
      <c r="K17" s="11">
        <f t="shared" si="1"/>
        <v>13000</v>
      </c>
      <c r="L17" s="84">
        <f t="shared" si="2"/>
        <v>0.8666666666666667</v>
      </c>
      <c r="M17" s="84"/>
      <c r="N17" s="84">
        <f t="shared" si="3"/>
        <v>0.8666666666666667</v>
      </c>
    </row>
    <row r="18" spans="1:14" s="83" customFormat="1" ht="12.75">
      <c r="A18" s="12"/>
      <c r="B18" s="12"/>
      <c r="C18" s="13" t="s">
        <v>109</v>
      </c>
      <c r="D18" s="14">
        <v>12600</v>
      </c>
      <c r="E18" s="14"/>
      <c r="F18" s="14">
        <v>15000</v>
      </c>
      <c r="G18" s="14"/>
      <c r="H18" s="34">
        <f t="shared" si="0"/>
        <v>15000</v>
      </c>
      <c r="I18" s="48">
        <v>13000</v>
      </c>
      <c r="J18" s="35"/>
      <c r="K18" s="14">
        <f t="shared" si="1"/>
        <v>13000</v>
      </c>
      <c r="L18" s="57">
        <f t="shared" si="2"/>
        <v>0.8666666666666667</v>
      </c>
      <c r="M18" s="57"/>
      <c r="N18" s="57">
        <f t="shared" si="3"/>
        <v>0.8666666666666667</v>
      </c>
    </row>
    <row r="19" spans="1:14" s="83" customFormat="1" ht="19.5" customHeight="1">
      <c r="A19" s="6">
        <v>600</v>
      </c>
      <c r="B19" s="6"/>
      <c r="C19" s="7" t="s">
        <v>118</v>
      </c>
      <c r="D19" s="7">
        <f>D20+D22+D24+D29</f>
        <v>33068000</v>
      </c>
      <c r="E19" s="7">
        <f>E20+E22+E24+E29</f>
        <v>1500</v>
      </c>
      <c r="F19" s="7">
        <f>F20+F22+F24+F29</f>
        <v>66671000</v>
      </c>
      <c r="G19" s="7">
        <f>G20+G22+G24+G29</f>
        <v>0</v>
      </c>
      <c r="H19" s="70">
        <f t="shared" si="0"/>
        <v>66671000</v>
      </c>
      <c r="I19" s="54">
        <f>I20+I22+I24+I29</f>
        <v>30140000</v>
      </c>
      <c r="J19" s="52">
        <f>J20+J22+J24+J29</f>
        <v>0</v>
      </c>
      <c r="K19" s="7">
        <f t="shared" si="1"/>
        <v>30140000</v>
      </c>
      <c r="L19" s="82">
        <f t="shared" si="2"/>
        <v>0.4520706154099984</v>
      </c>
      <c r="M19" s="82"/>
      <c r="N19" s="82">
        <f t="shared" si="3"/>
        <v>0.4520706154099984</v>
      </c>
    </row>
    <row r="20" spans="1:14" s="83" customFormat="1" ht="12.75">
      <c r="A20" s="8"/>
      <c r="B20" s="8">
        <v>60004</v>
      </c>
      <c r="C20" s="10" t="s">
        <v>119</v>
      </c>
      <c r="D20" s="11">
        <f>D21</f>
        <v>9600000</v>
      </c>
      <c r="E20" s="11">
        <f>E21</f>
        <v>0</v>
      </c>
      <c r="F20" s="11">
        <f>F21</f>
        <v>9600000</v>
      </c>
      <c r="G20" s="11">
        <f>G21</f>
        <v>0</v>
      </c>
      <c r="H20" s="32">
        <f t="shared" si="0"/>
        <v>9600000</v>
      </c>
      <c r="I20" s="47">
        <f>I21</f>
        <v>9500000</v>
      </c>
      <c r="J20" s="33">
        <f>J21</f>
        <v>0</v>
      </c>
      <c r="K20" s="11">
        <f t="shared" si="1"/>
        <v>9500000</v>
      </c>
      <c r="L20" s="84">
        <f t="shared" si="2"/>
        <v>0.9895833333333334</v>
      </c>
      <c r="M20" s="84"/>
      <c r="N20" s="84">
        <f t="shared" si="3"/>
        <v>0.9895833333333334</v>
      </c>
    </row>
    <row r="21" spans="1:14" s="83" customFormat="1" ht="25.5">
      <c r="A21" s="12"/>
      <c r="B21" s="12"/>
      <c r="C21" s="15" t="s">
        <v>381</v>
      </c>
      <c r="D21" s="14">
        <v>9600000</v>
      </c>
      <c r="E21" s="14"/>
      <c r="F21" s="14">
        <v>9600000</v>
      </c>
      <c r="G21" s="14"/>
      <c r="H21" s="34">
        <f t="shared" si="0"/>
        <v>9600000</v>
      </c>
      <c r="I21" s="48">
        <v>9500000</v>
      </c>
      <c r="J21" s="35"/>
      <c r="K21" s="14">
        <f t="shared" si="1"/>
        <v>9500000</v>
      </c>
      <c r="L21" s="57">
        <f t="shared" si="2"/>
        <v>0.9895833333333334</v>
      </c>
      <c r="M21" s="57"/>
      <c r="N21" s="57">
        <f t="shared" si="3"/>
        <v>0.9895833333333334</v>
      </c>
    </row>
    <row r="22" spans="1:14" s="83" customFormat="1" ht="25.5">
      <c r="A22" s="8"/>
      <c r="B22" s="8">
        <v>60015</v>
      </c>
      <c r="C22" s="10" t="s">
        <v>120</v>
      </c>
      <c r="D22" s="11">
        <f>SUM(D23:D23)</f>
        <v>11440000</v>
      </c>
      <c r="E22" s="11">
        <f>SUM(E23:E23)</f>
        <v>1500</v>
      </c>
      <c r="F22" s="11">
        <f>SUM(F23:F23)</f>
        <v>35898000</v>
      </c>
      <c r="G22" s="11">
        <f>SUM(G23:G23)</f>
        <v>0</v>
      </c>
      <c r="H22" s="32">
        <f t="shared" si="0"/>
        <v>35898000</v>
      </c>
      <c r="I22" s="47">
        <f>SUM(I23:I23)</f>
        <v>10300000</v>
      </c>
      <c r="J22" s="33">
        <f>SUM(J23:J23)</f>
        <v>0</v>
      </c>
      <c r="K22" s="11">
        <f t="shared" si="1"/>
        <v>10300000</v>
      </c>
      <c r="L22" s="84">
        <f t="shared" si="2"/>
        <v>0.2869240626218731</v>
      </c>
      <c r="M22" s="84"/>
      <c r="N22" s="84">
        <f t="shared" si="3"/>
        <v>0.2869240626218731</v>
      </c>
    </row>
    <row r="23" spans="1:14" s="83" customFormat="1" ht="12.75">
      <c r="A23" s="12"/>
      <c r="B23" s="12"/>
      <c r="C23" s="13" t="s">
        <v>382</v>
      </c>
      <c r="D23" s="14">
        <v>11440000</v>
      </c>
      <c r="E23" s="14">
        <v>1500</v>
      </c>
      <c r="F23" s="14">
        <v>35898000</v>
      </c>
      <c r="G23" s="14"/>
      <c r="H23" s="34">
        <f t="shared" si="0"/>
        <v>35898000</v>
      </c>
      <c r="I23" s="48">
        <v>10300000</v>
      </c>
      <c r="J23" s="35"/>
      <c r="K23" s="14">
        <f t="shared" si="1"/>
        <v>10300000</v>
      </c>
      <c r="L23" s="57">
        <f t="shared" si="2"/>
        <v>0.2869240626218731</v>
      </c>
      <c r="M23" s="57"/>
      <c r="N23" s="57">
        <f t="shared" si="3"/>
        <v>0.2869240626218731</v>
      </c>
    </row>
    <row r="24" spans="1:14" s="83" customFormat="1" ht="12.75">
      <c r="A24" s="8"/>
      <c r="B24" s="8">
        <v>60016</v>
      </c>
      <c r="C24" s="10" t="s">
        <v>121</v>
      </c>
      <c r="D24" s="11">
        <f>SUM(D25:D28)</f>
        <v>10100000</v>
      </c>
      <c r="E24" s="11">
        <f>SUM(E25:E28)</f>
        <v>0</v>
      </c>
      <c r="F24" s="11">
        <f>SUM(F25:F28)</f>
        <v>19029000</v>
      </c>
      <c r="G24" s="11">
        <f>SUM(G25:G28)</f>
        <v>0</v>
      </c>
      <c r="H24" s="32">
        <f t="shared" si="0"/>
        <v>19029000</v>
      </c>
      <c r="I24" s="47">
        <f>SUM(I25:I28)</f>
        <v>8600000</v>
      </c>
      <c r="J24" s="33">
        <f>SUM(J25:J28)</f>
        <v>0</v>
      </c>
      <c r="K24" s="11">
        <f t="shared" si="1"/>
        <v>8600000</v>
      </c>
      <c r="L24" s="84">
        <f t="shared" si="2"/>
        <v>0.45194177308318884</v>
      </c>
      <c r="M24" s="84"/>
      <c r="N24" s="84">
        <f t="shared" si="3"/>
        <v>0.45194177308318884</v>
      </c>
    </row>
    <row r="25" spans="1:14" s="83" customFormat="1" ht="12.75">
      <c r="A25" s="12"/>
      <c r="B25" s="8"/>
      <c r="C25" s="13" t="s">
        <v>382</v>
      </c>
      <c r="D25" s="14">
        <v>7560000</v>
      </c>
      <c r="E25" s="14"/>
      <c r="F25" s="14">
        <v>15859000</v>
      </c>
      <c r="G25" s="14"/>
      <c r="H25" s="34">
        <f t="shared" si="0"/>
        <v>15859000</v>
      </c>
      <c r="I25" s="48">
        <v>5800000</v>
      </c>
      <c r="J25" s="35"/>
      <c r="K25" s="14">
        <f t="shared" si="1"/>
        <v>5800000</v>
      </c>
      <c r="L25" s="57">
        <f t="shared" si="2"/>
        <v>0.36572293335014816</v>
      </c>
      <c r="M25" s="57"/>
      <c r="N25" s="57">
        <f t="shared" si="3"/>
        <v>0.36572293335014816</v>
      </c>
    </row>
    <row r="26" spans="1:14" s="31" customFormat="1" ht="25.5">
      <c r="A26" s="12"/>
      <c r="B26" s="8"/>
      <c r="C26" s="13" t="s">
        <v>122</v>
      </c>
      <c r="D26" s="14">
        <v>840000</v>
      </c>
      <c r="E26" s="14"/>
      <c r="F26" s="14">
        <v>1000000</v>
      </c>
      <c r="G26" s="14"/>
      <c r="H26" s="34">
        <f t="shared" si="0"/>
        <v>1000000</v>
      </c>
      <c r="I26" s="48">
        <v>900000</v>
      </c>
      <c r="J26" s="35"/>
      <c r="K26" s="14">
        <f t="shared" si="1"/>
        <v>900000</v>
      </c>
      <c r="L26" s="57">
        <f t="shared" si="2"/>
        <v>0.9</v>
      </c>
      <c r="M26" s="57"/>
      <c r="N26" s="57">
        <f t="shared" si="3"/>
        <v>0.9</v>
      </c>
    </row>
    <row r="27" spans="1:14" s="83" customFormat="1" ht="12.75">
      <c r="A27" s="12"/>
      <c r="B27" s="8"/>
      <c r="C27" s="13" t="s">
        <v>383</v>
      </c>
      <c r="D27" s="14">
        <v>1500000</v>
      </c>
      <c r="E27" s="14"/>
      <c r="F27" s="14">
        <v>1870000</v>
      </c>
      <c r="G27" s="14"/>
      <c r="H27" s="34">
        <f t="shared" si="0"/>
        <v>1870000</v>
      </c>
      <c r="I27" s="48">
        <v>1700000</v>
      </c>
      <c r="J27" s="35"/>
      <c r="K27" s="14">
        <f t="shared" si="1"/>
        <v>1700000</v>
      </c>
      <c r="L27" s="57">
        <f t="shared" si="2"/>
        <v>0.9090909090909091</v>
      </c>
      <c r="M27" s="57"/>
      <c r="N27" s="57">
        <f t="shared" si="3"/>
        <v>0.9090909090909091</v>
      </c>
    </row>
    <row r="28" spans="1:14" s="31" customFormat="1" ht="12.75">
      <c r="A28" s="12"/>
      <c r="B28" s="8"/>
      <c r="C28" s="13" t="s">
        <v>123</v>
      </c>
      <c r="D28" s="14">
        <v>200000</v>
      </c>
      <c r="E28" s="14"/>
      <c r="F28" s="14">
        <v>300000</v>
      </c>
      <c r="G28" s="14"/>
      <c r="H28" s="34">
        <f t="shared" si="0"/>
        <v>300000</v>
      </c>
      <c r="I28" s="48">
        <v>200000</v>
      </c>
      <c r="J28" s="35"/>
      <c r="K28" s="14">
        <f t="shared" si="1"/>
        <v>200000</v>
      </c>
      <c r="L28" s="57">
        <f t="shared" si="2"/>
        <v>0.6666666666666666</v>
      </c>
      <c r="M28" s="57"/>
      <c r="N28" s="57">
        <f t="shared" si="3"/>
        <v>0.6666666666666666</v>
      </c>
    </row>
    <row r="29" spans="1:14" s="31" customFormat="1" ht="12.75">
      <c r="A29" s="8"/>
      <c r="B29" s="8">
        <v>60017</v>
      </c>
      <c r="C29" s="10" t="s">
        <v>124</v>
      </c>
      <c r="D29" s="11">
        <f>SUM(D30:D31)</f>
        <v>1928000</v>
      </c>
      <c r="E29" s="11">
        <f>SUM(E30:E31)</f>
        <v>0</v>
      </c>
      <c r="F29" s="11">
        <f>SUM(F30:F31)</f>
        <v>2144000</v>
      </c>
      <c r="G29" s="11">
        <f>SUM(G30:G31)</f>
        <v>0</v>
      </c>
      <c r="H29" s="32">
        <f t="shared" si="0"/>
        <v>2144000</v>
      </c>
      <c r="I29" s="47">
        <f>SUM(I30:I31)</f>
        <v>1740000</v>
      </c>
      <c r="J29" s="33">
        <f>SUM(J30:J31)</f>
        <v>0</v>
      </c>
      <c r="K29" s="11">
        <f t="shared" si="1"/>
        <v>1740000</v>
      </c>
      <c r="L29" s="84">
        <f t="shared" si="2"/>
        <v>0.8115671641791045</v>
      </c>
      <c r="M29" s="84"/>
      <c r="N29" s="84">
        <f t="shared" si="3"/>
        <v>0.8115671641791045</v>
      </c>
    </row>
    <row r="30" spans="1:14" s="31" customFormat="1" ht="12.75">
      <c r="A30" s="12"/>
      <c r="B30" s="8"/>
      <c r="C30" s="13" t="s">
        <v>382</v>
      </c>
      <c r="D30" s="14">
        <v>1810000</v>
      </c>
      <c r="E30" s="14"/>
      <c r="F30" s="14">
        <v>2000000</v>
      </c>
      <c r="G30" s="14"/>
      <c r="H30" s="34">
        <f t="shared" si="0"/>
        <v>2000000</v>
      </c>
      <c r="I30" s="48">
        <v>1600000</v>
      </c>
      <c r="J30" s="35"/>
      <c r="K30" s="14">
        <f t="shared" si="1"/>
        <v>1600000</v>
      </c>
      <c r="L30" s="57">
        <f t="shared" si="2"/>
        <v>0.8</v>
      </c>
      <c r="M30" s="57"/>
      <c r="N30" s="57">
        <f t="shared" si="3"/>
        <v>0.8</v>
      </c>
    </row>
    <row r="31" spans="1:14" s="31" customFormat="1" ht="25.5">
      <c r="A31" s="12"/>
      <c r="B31" s="8"/>
      <c r="C31" s="13" t="s">
        <v>384</v>
      </c>
      <c r="D31" s="14">
        <v>118000</v>
      </c>
      <c r="E31" s="14"/>
      <c r="F31" s="14">
        <v>144000</v>
      </c>
      <c r="G31" s="14"/>
      <c r="H31" s="34">
        <f t="shared" si="0"/>
        <v>144000</v>
      </c>
      <c r="I31" s="48">
        <v>140000</v>
      </c>
      <c r="J31" s="35"/>
      <c r="K31" s="14">
        <f t="shared" si="1"/>
        <v>140000</v>
      </c>
      <c r="L31" s="57">
        <f t="shared" si="2"/>
        <v>0.9722222222222222</v>
      </c>
      <c r="M31" s="57"/>
      <c r="N31" s="57">
        <f t="shared" si="3"/>
        <v>0.9722222222222222</v>
      </c>
    </row>
    <row r="32" spans="1:14" s="31" customFormat="1" ht="19.5" customHeight="1">
      <c r="A32" s="6">
        <v>630</v>
      </c>
      <c r="B32" s="6"/>
      <c r="C32" s="7" t="s">
        <v>385</v>
      </c>
      <c r="D32" s="7">
        <f aca="true" t="shared" si="4" ref="D32:G33">D33</f>
        <v>2000</v>
      </c>
      <c r="E32" s="7">
        <f t="shared" si="4"/>
        <v>0</v>
      </c>
      <c r="F32" s="7">
        <f t="shared" si="4"/>
        <v>20000</v>
      </c>
      <c r="G32" s="7">
        <f t="shared" si="4"/>
        <v>0</v>
      </c>
      <c r="H32" s="70">
        <f t="shared" si="0"/>
        <v>20000</v>
      </c>
      <c r="I32" s="54">
        <f>I33</f>
        <v>7000</v>
      </c>
      <c r="J32" s="52">
        <f>J33</f>
        <v>0</v>
      </c>
      <c r="K32" s="7">
        <f t="shared" si="1"/>
        <v>7000</v>
      </c>
      <c r="L32" s="82">
        <f t="shared" si="2"/>
        <v>0.35</v>
      </c>
      <c r="M32" s="82"/>
      <c r="N32" s="82">
        <f t="shared" si="3"/>
        <v>0.35</v>
      </c>
    </row>
    <row r="33" spans="1:14" s="31" customFormat="1" ht="12.75">
      <c r="A33" s="8"/>
      <c r="B33" s="8">
        <v>63001</v>
      </c>
      <c r="C33" s="16" t="s">
        <v>125</v>
      </c>
      <c r="D33" s="11">
        <f t="shared" si="4"/>
        <v>2000</v>
      </c>
      <c r="E33" s="11">
        <f t="shared" si="4"/>
        <v>0</v>
      </c>
      <c r="F33" s="11">
        <f t="shared" si="4"/>
        <v>20000</v>
      </c>
      <c r="G33" s="11">
        <f t="shared" si="4"/>
        <v>0</v>
      </c>
      <c r="H33" s="32">
        <f t="shared" si="0"/>
        <v>20000</v>
      </c>
      <c r="I33" s="47">
        <f>I34</f>
        <v>7000</v>
      </c>
      <c r="J33" s="33">
        <f>J34</f>
        <v>0</v>
      </c>
      <c r="K33" s="11">
        <f t="shared" si="1"/>
        <v>7000</v>
      </c>
      <c r="L33" s="84">
        <f t="shared" si="2"/>
        <v>0.35</v>
      </c>
      <c r="M33" s="84"/>
      <c r="N33" s="84">
        <f t="shared" si="3"/>
        <v>0.35</v>
      </c>
    </row>
    <row r="34" spans="1:14" s="83" customFormat="1" ht="25.5">
      <c r="A34" s="12"/>
      <c r="B34" s="12"/>
      <c r="C34" s="13" t="s">
        <v>386</v>
      </c>
      <c r="D34" s="14">
        <v>2000</v>
      </c>
      <c r="E34" s="14"/>
      <c r="F34" s="14">
        <v>20000</v>
      </c>
      <c r="G34" s="14"/>
      <c r="H34" s="34">
        <f t="shared" si="0"/>
        <v>20000</v>
      </c>
      <c r="I34" s="48">
        <v>7000</v>
      </c>
      <c r="J34" s="35"/>
      <c r="K34" s="14">
        <f t="shared" si="1"/>
        <v>7000</v>
      </c>
      <c r="L34" s="57">
        <f t="shared" si="2"/>
        <v>0.35</v>
      </c>
      <c r="M34" s="57"/>
      <c r="N34" s="57">
        <f t="shared" si="3"/>
        <v>0.35</v>
      </c>
    </row>
    <row r="35" spans="1:14" s="83" customFormat="1" ht="19.5" customHeight="1">
      <c r="A35" s="6">
        <v>700</v>
      </c>
      <c r="B35" s="6"/>
      <c r="C35" s="7" t="s">
        <v>126</v>
      </c>
      <c r="D35" s="7">
        <f>D36+D45+D48</f>
        <v>27352000</v>
      </c>
      <c r="E35" s="7">
        <f>E36+E45+E48</f>
        <v>0</v>
      </c>
      <c r="F35" s="7">
        <f>F36+F45+F48</f>
        <v>28402000</v>
      </c>
      <c r="G35" s="7">
        <f>G36+G45+G48</f>
        <v>0</v>
      </c>
      <c r="H35" s="70">
        <f t="shared" si="0"/>
        <v>28402000</v>
      </c>
      <c r="I35" s="54">
        <f>I36+I45+I48</f>
        <v>25127000</v>
      </c>
      <c r="J35" s="52">
        <f>J36+J45+J48</f>
        <v>0</v>
      </c>
      <c r="K35" s="7">
        <f t="shared" si="1"/>
        <v>25127000</v>
      </c>
      <c r="L35" s="82">
        <f t="shared" si="2"/>
        <v>0.8846912189282445</v>
      </c>
      <c r="M35" s="82"/>
      <c r="N35" s="82">
        <f t="shared" si="3"/>
        <v>0.8846912189282445</v>
      </c>
    </row>
    <row r="36" spans="1:14" s="31" customFormat="1" ht="25.5">
      <c r="A36" s="8"/>
      <c r="B36" s="8">
        <v>70004</v>
      </c>
      <c r="C36" s="10" t="s">
        <v>127</v>
      </c>
      <c r="D36" s="11">
        <f>D37+D43+D44</f>
        <v>23950000</v>
      </c>
      <c r="E36" s="11">
        <f>E37+E43+E44</f>
        <v>0</v>
      </c>
      <c r="F36" s="11">
        <f>F37+F43+F44</f>
        <v>27120000</v>
      </c>
      <c r="G36" s="11">
        <f>G37+G43+G44</f>
        <v>0</v>
      </c>
      <c r="H36" s="32">
        <f t="shared" si="0"/>
        <v>27120000</v>
      </c>
      <c r="I36" s="47">
        <f>I37+I43+I44</f>
        <v>24120000</v>
      </c>
      <c r="J36" s="33">
        <f>J37+J43+J44</f>
        <v>0</v>
      </c>
      <c r="K36" s="11">
        <f t="shared" si="1"/>
        <v>24120000</v>
      </c>
      <c r="L36" s="84">
        <f t="shared" si="2"/>
        <v>0.8893805309734514</v>
      </c>
      <c r="M36" s="84"/>
      <c r="N36" s="84">
        <f t="shared" si="3"/>
        <v>0.8893805309734514</v>
      </c>
    </row>
    <row r="37" spans="1:14" s="31" customFormat="1" ht="25.5">
      <c r="A37" s="12"/>
      <c r="B37" s="12"/>
      <c r="C37" s="18" t="s">
        <v>387</v>
      </c>
      <c r="D37" s="14">
        <f>SUM(D38:D42)</f>
        <v>23450000</v>
      </c>
      <c r="E37" s="14">
        <f>SUM(E38:E42)</f>
        <v>0</v>
      </c>
      <c r="F37" s="14">
        <f>SUM(F38:F42)</f>
        <v>24000000</v>
      </c>
      <c r="G37" s="14">
        <f>SUM(G38:G42)</f>
        <v>0</v>
      </c>
      <c r="H37" s="34">
        <f t="shared" si="0"/>
        <v>24000000</v>
      </c>
      <c r="I37" s="48">
        <v>24000000</v>
      </c>
      <c r="J37" s="35">
        <f>SUM(J38:J42)</f>
        <v>0</v>
      </c>
      <c r="K37" s="14">
        <f t="shared" si="1"/>
        <v>24000000</v>
      </c>
      <c r="L37" s="57">
        <f t="shared" si="2"/>
        <v>1</v>
      </c>
      <c r="M37" s="57"/>
      <c r="N37" s="57">
        <f t="shared" si="3"/>
        <v>1</v>
      </c>
    </row>
    <row r="38" spans="1:14" s="83" customFormat="1" ht="12.75">
      <c r="A38" s="12"/>
      <c r="B38" s="12"/>
      <c r="C38" s="13" t="s">
        <v>388</v>
      </c>
      <c r="D38" s="14">
        <v>7330000</v>
      </c>
      <c r="E38" s="14"/>
      <c r="F38" s="14">
        <v>7200000</v>
      </c>
      <c r="G38" s="14"/>
      <c r="H38" s="34">
        <f t="shared" si="0"/>
        <v>7200000</v>
      </c>
      <c r="I38" s="48">
        <v>7200000</v>
      </c>
      <c r="J38" s="35"/>
      <c r="K38" s="14">
        <f t="shared" si="1"/>
        <v>7200000</v>
      </c>
      <c r="L38" s="57">
        <f t="shared" si="2"/>
        <v>1</v>
      </c>
      <c r="M38" s="57"/>
      <c r="N38" s="57">
        <f t="shared" si="3"/>
        <v>1</v>
      </c>
    </row>
    <row r="39" spans="1:14" s="83" customFormat="1" ht="12.75">
      <c r="A39" s="12"/>
      <c r="B39" s="12"/>
      <c r="C39" s="13" t="s">
        <v>128</v>
      </c>
      <c r="D39" s="14">
        <v>5150000</v>
      </c>
      <c r="E39" s="14"/>
      <c r="F39" s="14">
        <v>5630000</v>
      </c>
      <c r="G39" s="14"/>
      <c r="H39" s="34">
        <f t="shared" si="0"/>
        <v>5630000</v>
      </c>
      <c r="I39" s="48">
        <v>5630000</v>
      </c>
      <c r="J39" s="35"/>
      <c r="K39" s="14">
        <f t="shared" si="1"/>
        <v>5630000</v>
      </c>
      <c r="L39" s="57">
        <f t="shared" si="2"/>
        <v>1</v>
      </c>
      <c r="M39" s="57"/>
      <c r="N39" s="57">
        <f t="shared" si="3"/>
        <v>1</v>
      </c>
    </row>
    <row r="40" spans="1:14" s="83" customFormat="1" ht="12.75">
      <c r="A40" s="12"/>
      <c r="B40" s="12"/>
      <c r="C40" s="13" t="s">
        <v>389</v>
      </c>
      <c r="D40" s="14">
        <v>2510000</v>
      </c>
      <c r="E40" s="14"/>
      <c r="F40" s="14">
        <v>2270000</v>
      </c>
      <c r="G40" s="14"/>
      <c r="H40" s="34">
        <f t="shared" si="0"/>
        <v>2270000</v>
      </c>
      <c r="I40" s="48">
        <v>2270000</v>
      </c>
      <c r="J40" s="35"/>
      <c r="K40" s="14">
        <f t="shared" si="1"/>
        <v>2270000</v>
      </c>
      <c r="L40" s="57">
        <f t="shared" si="2"/>
        <v>1</v>
      </c>
      <c r="M40" s="57"/>
      <c r="N40" s="57">
        <f t="shared" si="3"/>
        <v>1</v>
      </c>
    </row>
    <row r="41" spans="1:14" s="83" customFormat="1" ht="12.75">
      <c r="A41" s="12"/>
      <c r="B41" s="12"/>
      <c r="C41" s="13" t="s">
        <v>129</v>
      </c>
      <c r="D41" s="14">
        <v>8060000</v>
      </c>
      <c r="E41" s="14"/>
      <c r="F41" s="14">
        <v>8620000</v>
      </c>
      <c r="G41" s="14"/>
      <c r="H41" s="34">
        <f t="shared" si="0"/>
        <v>8620000</v>
      </c>
      <c r="I41" s="48">
        <v>8620000</v>
      </c>
      <c r="J41" s="35"/>
      <c r="K41" s="14">
        <f t="shared" si="1"/>
        <v>8620000</v>
      </c>
      <c r="L41" s="57">
        <f t="shared" si="2"/>
        <v>1</v>
      </c>
      <c r="M41" s="57"/>
      <c r="N41" s="57">
        <f t="shared" si="3"/>
        <v>1</v>
      </c>
    </row>
    <row r="42" spans="1:14" s="83" customFormat="1" ht="12.75">
      <c r="A42" s="12"/>
      <c r="B42" s="12"/>
      <c r="C42" s="13" t="s">
        <v>130</v>
      </c>
      <c r="D42" s="14">
        <v>400000</v>
      </c>
      <c r="E42" s="14"/>
      <c r="F42" s="14">
        <v>280000</v>
      </c>
      <c r="G42" s="14"/>
      <c r="H42" s="34">
        <f aca="true" t="shared" si="5" ref="H42:H91">F42-G42</f>
        <v>280000</v>
      </c>
      <c r="I42" s="48">
        <v>280000</v>
      </c>
      <c r="J42" s="35"/>
      <c r="K42" s="14">
        <f aca="true" t="shared" si="6" ref="K42:K91">I42-J42</f>
        <v>280000</v>
      </c>
      <c r="L42" s="57">
        <f t="shared" si="2"/>
        <v>1</v>
      </c>
      <c r="M42" s="57"/>
      <c r="N42" s="57">
        <f t="shared" si="3"/>
        <v>1</v>
      </c>
    </row>
    <row r="43" spans="1:14" s="83" customFormat="1" ht="25.5">
      <c r="A43" s="12"/>
      <c r="B43" s="12"/>
      <c r="C43" s="13" t="s">
        <v>390</v>
      </c>
      <c r="D43" s="14">
        <v>500000</v>
      </c>
      <c r="E43" s="14"/>
      <c r="F43" s="14">
        <v>3000000</v>
      </c>
      <c r="G43" s="14"/>
      <c r="H43" s="34">
        <f>F43-G43</f>
        <v>3000000</v>
      </c>
      <c r="I43" s="48"/>
      <c r="J43" s="35"/>
      <c r="K43" s="14">
        <f>I43-J43</f>
        <v>0</v>
      </c>
      <c r="L43" s="57">
        <f t="shared" si="2"/>
        <v>0</v>
      </c>
      <c r="M43" s="57"/>
      <c r="N43" s="57">
        <f t="shared" si="3"/>
        <v>0</v>
      </c>
    </row>
    <row r="44" spans="1:14" s="83" customFormat="1" ht="38.25">
      <c r="A44" s="12"/>
      <c r="B44" s="12"/>
      <c r="C44" s="13" t="s">
        <v>88</v>
      </c>
      <c r="D44" s="14"/>
      <c r="E44" s="14"/>
      <c r="F44" s="14">
        <v>120000</v>
      </c>
      <c r="G44" s="14"/>
      <c r="H44" s="34">
        <f t="shared" si="5"/>
        <v>120000</v>
      </c>
      <c r="I44" s="48">
        <v>120000</v>
      </c>
      <c r="J44" s="35"/>
      <c r="K44" s="14">
        <f t="shared" si="6"/>
        <v>120000</v>
      </c>
      <c r="L44" s="57">
        <f t="shared" si="2"/>
        <v>1</v>
      </c>
      <c r="M44" s="57"/>
      <c r="N44" s="57">
        <f t="shared" si="3"/>
        <v>1</v>
      </c>
    </row>
    <row r="45" spans="1:14" s="83" customFormat="1" ht="25.5">
      <c r="A45" s="8"/>
      <c r="B45" s="8">
        <v>70005</v>
      </c>
      <c r="C45" s="10" t="s">
        <v>131</v>
      </c>
      <c r="D45" s="11">
        <f>SUM(D46:D47)</f>
        <v>3197000</v>
      </c>
      <c r="E45" s="11">
        <f>SUM(E46:E47)</f>
        <v>0</v>
      </c>
      <c r="F45" s="11">
        <f>SUM(F46:F47)</f>
        <v>897000</v>
      </c>
      <c r="G45" s="11">
        <f>SUM(G46:G47)</f>
        <v>0</v>
      </c>
      <c r="H45" s="32">
        <f t="shared" si="5"/>
        <v>897000</v>
      </c>
      <c r="I45" s="47">
        <f>SUM(I46:I47)</f>
        <v>782000</v>
      </c>
      <c r="J45" s="33">
        <f>SUM(J46:J47)</f>
        <v>0</v>
      </c>
      <c r="K45" s="11">
        <f t="shared" si="6"/>
        <v>782000</v>
      </c>
      <c r="L45" s="84">
        <f t="shared" si="2"/>
        <v>0.8717948717948718</v>
      </c>
      <c r="M45" s="84"/>
      <c r="N45" s="84">
        <f t="shared" si="3"/>
        <v>0.8717948717948718</v>
      </c>
    </row>
    <row r="46" spans="1:14" s="83" customFormat="1" ht="12.75">
      <c r="A46" s="12"/>
      <c r="B46" s="12"/>
      <c r="C46" s="13" t="s">
        <v>109</v>
      </c>
      <c r="D46" s="14">
        <v>3117000</v>
      </c>
      <c r="E46" s="14"/>
      <c r="F46" s="14">
        <v>767000</v>
      </c>
      <c r="G46" s="14"/>
      <c r="H46" s="34">
        <f t="shared" si="5"/>
        <v>767000</v>
      </c>
      <c r="I46" s="48">
        <v>700000</v>
      </c>
      <c r="J46" s="35"/>
      <c r="K46" s="14">
        <f t="shared" si="6"/>
        <v>700000</v>
      </c>
      <c r="L46" s="57">
        <f t="shared" si="2"/>
        <v>0.9126466753585397</v>
      </c>
      <c r="M46" s="57"/>
      <c r="N46" s="57">
        <f t="shared" si="3"/>
        <v>0.9126466753585397</v>
      </c>
    </row>
    <row r="47" spans="1:14" s="31" customFormat="1" ht="38.25">
      <c r="A47" s="12"/>
      <c r="B47" s="12"/>
      <c r="C47" s="13" t="s">
        <v>274</v>
      </c>
      <c r="D47" s="14">
        <v>80000</v>
      </c>
      <c r="E47" s="14"/>
      <c r="F47" s="14">
        <v>130000</v>
      </c>
      <c r="G47" s="14"/>
      <c r="H47" s="34">
        <f t="shared" si="5"/>
        <v>130000</v>
      </c>
      <c r="I47" s="48">
        <v>82000</v>
      </c>
      <c r="J47" s="35"/>
      <c r="K47" s="14">
        <f t="shared" si="6"/>
        <v>82000</v>
      </c>
      <c r="L47" s="57">
        <f t="shared" si="2"/>
        <v>0.6307692307692307</v>
      </c>
      <c r="M47" s="57"/>
      <c r="N47" s="57">
        <f t="shared" si="3"/>
        <v>0.6307692307692307</v>
      </c>
    </row>
    <row r="48" spans="1:14" s="31" customFormat="1" ht="12.75">
      <c r="A48" s="8"/>
      <c r="B48" s="8">
        <v>70095</v>
      </c>
      <c r="C48" s="10" t="s">
        <v>111</v>
      </c>
      <c r="D48" s="11">
        <f>SUM(D49:D52)</f>
        <v>205000</v>
      </c>
      <c r="E48" s="11">
        <f>SUM(E49:E52)</f>
        <v>0</v>
      </c>
      <c r="F48" s="11">
        <f>SUM(F49:F52)</f>
        <v>385000</v>
      </c>
      <c r="G48" s="11">
        <f>SUM(G49:G52)</f>
        <v>0</v>
      </c>
      <c r="H48" s="32">
        <f t="shared" si="5"/>
        <v>385000</v>
      </c>
      <c r="I48" s="47">
        <f>SUM(I49:I52)</f>
        <v>225000</v>
      </c>
      <c r="J48" s="33">
        <f>SUM(J49:J52)</f>
        <v>0</v>
      </c>
      <c r="K48" s="11">
        <f t="shared" si="6"/>
        <v>225000</v>
      </c>
      <c r="L48" s="84">
        <f t="shared" si="2"/>
        <v>0.5844155844155844</v>
      </c>
      <c r="M48" s="84"/>
      <c r="N48" s="84">
        <f t="shared" si="3"/>
        <v>0.5844155844155844</v>
      </c>
    </row>
    <row r="49" spans="1:14" s="31" customFormat="1" ht="12.75">
      <c r="A49" s="12"/>
      <c r="B49" s="12"/>
      <c r="C49" s="13" t="s">
        <v>132</v>
      </c>
      <c r="D49" s="14">
        <v>5000</v>
      </c>
      <c r="E49" s="14"/>
      <c r="F49" s="14">
        <v>5000</v>
      </c>
      <c r="G49" s="14"/>
      <c r="H49" s="34">
        <f t="shared" si="5"/>
        <v>5000</v>
      </c>
      <c r="I49" s="48">
        <v>5000</v>
      </c>
      <c r="J49" s="35"/>
      <c r="K49" s="14">
        <f t="shared" si="6"/>
        <v>5000</v>
      </c>
      <c r="L49" s="57">
        <f t="shared" si="2"/>
        <v>1</v>
      </c>
      <c r="M49" s="57"/>
      <c r="N49" s="57">
        <f t="shared" si="3"/>
        <v>1</v>
      </c>
    </row>
    <row r="50" spans="1:14" s="83" customFormat="1" ht="12.75">
      <c r="A50" s="12"/>
      <c r="B50" s="12"/>
      <c r="C50" s="13" t="s">
        <v>109</v>
      </c>
      <c r="D50" s="14">
        <v>40000</v>
      </c>
      <c r="E50" s="14"/>
      <c r="F50" s="14">
        <v>120000</v>
      </c>
      <c r="G50" s="14"/>
      <c r="H50" s="34">
        <f t="shared" si="5"/>
        <v>120000</v>
      </c>
      <c r="I50" s="48">
        <v>80000</v>
      </c>
      <c r="J50" s="35"/>
      <c r="K50" s="14">
        <f t="shared" si="6"/>
        <v>80000</v>
      </c>
      <c r="L50" s="57">
        <f t="shared" si="2"/>
        <v>0.6666666666666666</v>
      </c>
      <c r="M50" s="57"/>
      <c r="N50" s="57">
        <f t="shared" si="3"/>
        <v>0.6666666666666666</v>
      </c>
    </row>
    <row r="51" spans="1:14" s="83" customFormat="1" ht="25.5">
      <c r="A51" s="12"/>
      <c r="B51" s="12"/>
      <c r="C51" s="13" t="s">
        <v>391</v>
      </c>
      <c r="D51" s="14">
        <v>100000</v>
      </c>
      <c r="E51" s="14"/>
      <c r="F51" s="14">
        <v>200000</v>
      </c>
      <c r="G51" s="14"/>
      <c r="H51" s="34">
        <f t="shared" si="5"/>
        <v>200000</v>
      </c>
      <c r="I51" s="48">
        <v>100000</v>
      </c>
      <c r="J51" s="35"/>
      <c r="K51" s="14">
        <f t="shared" si="6"/>
        <v>100000</v>
      </c>
      <c r="L51" s="57">
        <f t="shared" si="2"/>
        <v>0.5</v>
      </c>
      <c r="M51" s="57"/>
      <c r="N51" s="57">
        <f t="shared" si="3"/>
        <v>0.5</v>
      </c>
    </row>
    <row r="52" spans="1:14" s="31" customFormat="1" ht="12.75">
      <c r="A52" s="12"/>
      <c r="B52" s="12"/>
      <c r="C52" s="13" t="s">
        <v>133</v>
      </c>
      <c r="D52" s="14">
        <v>60000</v>
      </c>
      <c r="E52" s="14"/>
      <c r="F52" s="14">
        <v>60000</v>
      </c>
      <c r="G52" s="14"/>
      <c r="H52" s="34">
        <f t="shared" si="5"/>
        <v>60000</v>
      </c>
      <c r="I52" s="48">
        <v>40000</v>
      </c>
      <c r="J52" s="35"/>
      <c r="K52" s="14">
        <f t="shared" si="6"/>
        <v>40000</v>
      </c>
      <c r="L52" s="57">
        <f t="shared" si="2"/>
        <v>0.6666666666666666</v>
      </c>
      <c r="M52" s="57"/>
      <c r="N52" s="57">
        <f t="shared" si="3"/>
        <v>0.6666666666666666</v>
      </c>
    </row>
    <row r="53" spans="1:14" s="83" customFormat="1" ht="19.5" customHeight="1">
      <c r="A53" s="6">
        <v>710</v>
      </c>
      <c r="B53" s="6"/>
      <c r="C53" s="7" t="s">
        <v>134</v>
      </c>
      <c r="D53" s="7">
        <f>D54+D58+D61+D64+D68</f>
        <v>1872090</v>
      </c>
      <c r="E53" s="7">
        <f>E54+E58+E61+E64+E68</f>
        <v>336740</v>
      </c>
      <c r="F53" s="7">
        <f>F54+F58+F61+F64+F68</f>
        <v>2073100</v>
      </c>
      <c r="G53" s="7">
        <f>G54+G58+G61+G64+G68</f>
        <v>318600</v>
      </c>
      <c r="H53" s="70">
        <f t="shared" si="5"/>
        <v>1754500</v>
      </c>
      <c r="I53" s="54">
        <f>I54+I58+I61+I64+I68</f>
        <v>1444900</v>
      </c>
      <c r="J53" s="52">
        <f>J54+J58+J61+J64+J68</f>
        <v>308500</v>
      </c>
      <c r="K53" s="7">
        <f t="shared" si="6"/>
        <v>1136400</v>
      </c>
      <c r="L53" s="82">
        <f t="shared" si="2"/>
        <v>0.6969755438714967</v>
      </c>
      <c r="M53" s="82">
        <f>J53/G53</f>
        <v>0.9682988072818581</v>
      </c>
      <c r="N53" s="82">
        <f t="shared" si="3"/>
        <v>0.6477058991165574</v>
      </c>
    </row>
    <row r="54" spans="1:14" s="31" customFormat="1" ht="25.5">
      <c r="A54" s="8"/>
      <c r="B54" s="8">
        <v>71004</v>
      </c>
      <c r="C54" s="10" t="s">
        <v>135</v>
      </c>
      <c r="D54" s="11">
        <f>SUM(D55:D57)</f>
        <v>589000</v>
      </c>
      <c r="E54" s="11">
        <f>SUM(E55:E57)</f>
        <v>41050</v>
      </c>
      <c r="F54" s="11">
        <f>SUM(F55:F57)</f>
        <v>402300</v>
      </c>
      <c r="G54" s="11">
        <f>SUM(G55:G57)</f>
        <v>5800</v>
      </c>
      <c r="H54" s="32">
        <f t="shared" si="5"/>
        <v>396500</v>
      </c>
      <c r="I54" s="47">
        <f>SUM(I55:I57)</f>
        <v>402300</v>
      </c>
      <c r="J54" s="33">
        <f>SUM(J55:J57)</f>
        <v>5800</v>
      </c>
      <c r="K54" s="11">
        <f t="shared" si="6"/>
        <v>396500</v>
      </c>
      <c r="L54" s="84">
        <f t="shared" si="2"/>
        <v>1</v>
      </c>
      <c r="M54" s="84">
        <f>J54/G54</f>
        <v>1</v>
      </c>
      <c r="N54" s="84">
        <f t="shared" si="3"/>
        <v>1</v>
      </c>
    </row>
    <row r="55" spans="1:14" s="83" customFormat="1" ht="12.75">
      <c r="A55" s="8"/>
      <c r="B55" s="8"/>
      <c r="C55" s="13" t="s">
        <v>136</v>
      </c>
      <c r="D55" s="14">
        <v>194000</v>
      </c>
      <c r="E55" s="14">
        <v>5000</v>
      </c>
      <c r="F55" s="14">
        <v>81000</v>
      </c>
      <c r="G55" s="14">
        <v>3500</v>
      </c>
      <c r="H55" s="34">
        <f t="shared" si="5"/>
        <v>77500</v>
      </c>
      <c r="I55" s="48">
        <v>81000</v>
      </c>
      <c r="J55" s="35">
        <v>3500</v>
      </c>
      <c r="K55" s="14">
        <f t="shared" si="6"/>
        <v>77500</v>
      </c>
      <c r="L55" s="57">
        <f t="shared" si="2"/>
        <v>1</v>
      </c>
      <c r="M55" s="57">
        <f>J55/G55</f>
        <v>1</v>
      </c>
      <c r="N55" s="57">
        <f t="shared" si="3"/>
        <v>1</v>
      </c>
    </row>
    <row r="56" spans="1:14" s="83" customFormat="1" ht="12.75">
      <c r="A56" s="8"/>
      <c r="B56" s="8"/>
      <c r="C56" s="13" t="s">
        <v>137</v>
      </c>
      <c r="D56" s="14">
        <v>335000</v>
      </c>
      <c r="E56" s="14">
        <v>2300</v>
      </c>
      <c r="F56" s="14">
        <v>321300</v>
      </c>
      <c r="G56" s="14">
        <v>2300</v>
      </c>
      <c r="H56" s="34">
        <f t="shared" si="5"/>
        <v>319000</v>
      </c>
      <c r="I56" s="48">
        <v>321300</v>
      </c>
      <c r="J56" s="35">
        <v>2300</v>
      </c>
      <c r="K56" s="14">
        <f t="shared" si="6"/>
        <v>319000</v>
      </c>
      <c r="L56" s="57">
        <f t="shared" si="2"/>
        <v>1</v>
      </c>
      <c r="M56" s="57">
        <f>J56/G56</f>
        <v>1</v>
      </c>
      <c r="N56" s="57">
        <f t="shared" si="3"/>
        <v>1</v>
      </c>
    </row>
    <row r="57" spans="1:14" s="83" customFormat="1" ht="12.75">
      <c r="A57" s="8"/>
      <c r="B57" s="8"/>
      <c r="C57" s="13" t="s">
        <v>138</v>
      </c>
      <c r="D57" s="14">
        <v>60000</v>
      </c>
      <c r="E57" s="14">
        <v>33750</v>
      </c>
      <c r="F57" s="14"/>
      <c r="G57" s="14"/>
      <c r="H57" s="34">
        <f t="shared" si="5"/>
        <v>0</v>
      </c>
      <c r="I57" s="48"/>
      <c r="J57" s="35"/>
      <c r="K57" s="14">
        <f t="shared" si="6"/>
        <v>0</v>
      </c>
      <c r="L57" s="57"/>
      <c r="M57" s="57"/>
      <c r="N57" s="57"/>
    </row>
    <row r="58" spans="1:14" s="83" customFormat="1" ht="25.5">
      <c r="A58" s="8"/>
      <c r="B58" s="8">
        <v>71013</v>
      </c>
      <c r="C58" s="10" t="s">
        <v>139</v>
      </c>
      <c r="D58" s="11">
        <f>SUM(D59:D60)</f>
        <v>220000</v>
      </c>
      <c r="E58" s="11">
        <f>SUM(E59:E60)</f>
        <v>0</v>
      </c>
      <c r="F58" s="11">
        <f>SUM(F59:F60)</f>
        <v>370000</v>
      </c>
      <c r="G58" s="11">
        <f>SUM(G59:G60)</f>
        <v>0</v>
      </c>
      <c r="H58" s="32">
        <f t="shared" si="5"/>
        <v>370000</v>
      </c>
      <c r="I58" s="47">
        <f>SUM(I59:I60)</f>
        <v>225000</v>
      </c>
      <c r="J58" s="33">
        <f>SUM(J59:J60)</f>
        <v>0</v>
      </c>
      <c r="K58" s="11">
        <f t="shared" si="6"/>
        <v>225000</v>
      </c>
      <c r="L58" s="84">
        <f t="shared" si="2"/>
        <v>0.6081081081081081</v>
      </c>
      <c r="M58" s="84"/>
      <c r="N58" s="84">
        <f t="shared" si="3"/>
        <v>0.6081081081081081</v>
      </c>
    </row>
    <row r="59" spans="1:14" s="83" customFormat="1" ht="38.25">
      <c r="A59" s="8"/>
      <c r="B59" s="8"/>
      <c r="C59" s="13" t="s">
        <v>274</v>
      </c>
      <c r="D59" s="14">
        <v>70000</v>
      </c>
      <c r="E59" s="14"/>
      <c r="F59" s="14">
        <v>70000</v>
      </c>
      <c r="G59" s="14"/>
      <c r="H59" s="34">
        <f t="shared" si="5"/>
        <v>70000</v>
      </c>
      <c r="I59" s="48">
        <v>70000</v>
      </c>
      <c r="J59" s="35"/>
      <c r="K59" s="14">
        <f t="shared" si="6"/>
        <v>70000</v>
      </c>
      <c r="L59" s="57">
        <f t="shared" si="2"/>
        <v>1</v>
      </c>
      <c r="M59" s="57"/>
      <c r="N59" s="57">
        <f t="shared" si="3"/>
        <v>1</v>
      </c>
    </row>
    <row r="60" spans="1:14" s="62" customFormat="1" ht="12.75">
      <c r="A60" s="8"/>
      <c r="B60" s="8"/>
      <c r="C60" s="19" t="s">
        <v>109</v>
      </c>
      <c r="D60" s="14">
        <v>150000</v>
      </c>
      <c r="E60" s="14"/>
      <c r="F60" s="14">
        <v>300000</v>
      </c>
      <c r="G60" s="14"/>
      <c r="H60" s="34">
        <f t="shared" si="5"/>
        <v>300000</v>
      </c>
      <c r="I60" s="48">
        <v>155000</v>
      </c>
      <c r="J60" s="35"/>
      <c r="K60" s="14">
        <f t="shared" si="6"/>
        <v>155000</v>
      </c>
      <c r="L60" s="57">
        <f t="shared" si="2"/>
        <v>0.5166666666666667</v>
      </c>
      <c r="M60" s="57"/>
      <c r="N60" s="57">
        <f t="shared" si="3"/>
        <v>0.5166666666666667</v>
      </c>
    </row>
    <row r="61" spans="1:14" s="62" customFormat="1" ht="12.75">
      <c r="A61" s="8"/>
      <c r="B61" s="8">
        <v>71015</v>
      </c>
      <c r="C61" s="10" t="s">
        <v>140</v>
      </c>
      <c r="D61" s="11">
        <f>SUM(D62:D63)</f>
        <v>352090</v>
      </c>
      <c r="E61" s="11">
        <f>SUM(E62:E63)</f>
        <v>295690</v>
      </c>
      <c r="F61" s="11">
        <f>SUM(F62:F63)</f>
        <v>392800</v>
      </c>
      <c r="G61" s="11">
        <f>SUM(G62:G63)</f>
        <v>312800</v>
      </c>
      <c r="H61" s="32">
        <f t="shared" si="5"/>
        <v>80000</v>
      </c>
      <c r="I61" s="47">
        <f>SUM(I62:I63)</f>
        <v>359600</v>
      </c>
      <c r="J61" s="33">
        <f>SUM(J62:J63)</f>
        <v>302700</v>
      </c>
      <c r="K61" s="11">
        <f t="shared" si="6"/>
        <v>56900</v>
      </c>
      <c r="L61" s="84">
        <f t="shared" si="2"/>
        <v>0.9154786150712831</v>
      </c>
      <c r="M61" s="84">
        <f>J61/G61</f>
        <v>0.9677109974424553</v>
      </c>
      <c r="N61" s="84">
        <f t="shared" si="3"/>
        <v>0.71125</v>
      </c>
    </row>
    <row r="62" spans="1:14" s="62" customFormat="1" ht="38.25">
      <c r="A62" s="12"/>
      <c r="B62" s="12"/>
      <c r="C62" s="13" t="s">
        <v>274</v>
      </c>
      <c r="D62" s="14">
        <v>272690</v>
      </c>
      <c r="E62" s="14">
        <v>251290</v>
      </c>
      <c r="F62" s="14">
        <v>312200</v>
      </c>
      <c r="G62" s="14">
        <v>267200</v>
      </c>
      <c r="H62" s="34">
        <f t="shared" si="5"/>
        <v>45000</v>
      </c>
      <c r="I62" s="48">
        <v>279000</v>
      </c>
      <c r="J62" s="35">
        <v>257100</v>
      </c>
      <c r="K62" s="14">
        <f t="shared" si="6"/>
        <v>21900</v>
      </c>
      <c r="L62" s="57">
        <f t="shared" si="2"/>
        <v>0.8936579115951313</v>
      </c>
      <c r="M62" s="57">
        <f>J62/G62</f>
        <v>0.9622005988023952</v>
      </c>
      <c r="N62" s="57">
        <f t="shared" si="3"/>
        <v>0.4866666666666667</v>
      </c>
    </row>
    <row r="63" spans="1:14" s="62" customFormat="1" ht="12.75">
      <c r="A63" s="12"/>
      <c r="B63" s="12"/>
      <c r="C63" s="19" t="s">
        <v>109</v>
      </c>
      <c r="D63" s="14">
        <v>79400</v>
      </c>
      <c r="E63" s="14">
        <v>44400</v>
      </c>
      <c r="F63" s="14">
        <v>80600</v>
      </c>
      <c r="G63" s="14">
        <v>45600</v>
      </c>
      <c r="H63" s="34">
        <f t="shared" si="5"/>
        <v>35000</v>
      </c>
      <c r="I63" s="48">
        <v>80600</v>
      </c>
      <c r="J63" s="35">
        <v>45600</v>
      </c>
      <c r="K63" s="14">
        <f t="shared" si="6"/>
        <v>35000</v>
      </c>
      <c r="L63" s="57">
        <f t="shared" si="2"/>
        <v>1</v>
      </c>
      <c r="M63" s="57">
        <f>J63/G63</f>
        <v>1</v>
      </c>
      <c r="N63" s="57">
        <f t="shared" si="3"/>
        <v>1</v>
      </c>
    </row>
    <row r="64" spans="1:14" s="62" customFormat="1" ht="12.75">
      <c r="A64" s="8"/>
      <c r="B64" s="8">
        <v>71035</v>
      </c>
      <c r="C64" s="10" t="s">
        <v>141</v>
      </c>
      <c r="D64" s="11">
        <f>SUM(D65:D67)</f>
        <v>683000</v>
      </c>
      <c r="E64" s="11">
        <f>SUM(E65:E67)</f>
        <v>0</v>
      </c>
      <c r="F64" s="11">
        <f>SUM(F65:F67)</f>
        <v>908000</v>
      </c>
      <c r="G64" s="11">
        <f>SUM(G65:G67)</f>
        <v>0</v>
      </c>
      <c r="H64" s="32">
        <f t="shared" si="5"/>
        <v>908000</v>
      </c>
      <c r="I64" s="47">
        <f>SUM(I65:I67)</f>
        <v>458000</v>
      </c>
      <c r="J64" s="33">
        <f>SUM(J65:J67)</f>
        <v>0</v>
      </c>
      <c r="K64" s="11">
        <f t="shared" si="6"/>
        <v>458000</v>
      </c>
      <c r="L64" s="84">
        <f t="shared" si="2"/>
        <v>0.5044052863436124</v>
      </c>
      <c r="M64" s="84"/>
      <c r="N64" s="84">
        <f t="shared" si="3"/>
        <v>0.5044052863436124</v>
      </c>
    </row>
    <row r="65" spans="1:14" s="62" customFormat="1" ht="25.5">
      <c r="A65" s="12"/>
      <c r="B65" s="12"/>
      <c r="C65" s="13" t="s">
        <v>392</v>
      </c>
      <c r="D65" s="14">
        <v>675000</v>
      </c>
      <c r="E65" s="14"/>
      <c r="F65" s="14">
        <v>800000</v>
      </c>
      <c r="G65" s="14"/>
      <c r="H65" s="34">
        <f t="shared" si="5"/>
        <v>800000</v>
      </c>
      <c r="I65" s="48">
        <v>450000</v>
      </c>
      <c r="J65" s="35"/>
      <c r="K65" s="14">
        <f t="shared" si="6"/>
        <v>450000</v>
      </c>
      <c r="L65" s="57">
        <f t="shared" si="2"/>
        <v>0.5625</v>
      </c>
      <c r="M65" s="57"/>
      <c r="N65" s="57">
        <f t="shared" si="3"/>
        <v>0.5625</v>
      </c>
    </row>
    <row r="66" spans="1:14" s="62" customFormat="1" ht="12.75">
      <c r="A66" s="12"/>
      <c r="B66" s="12"/>
      <c r="C66" s="13" t="s">
        <v>86</v>
      </c>
      <c r="D66" s="14"/>
      <c r="E66" s="14"/>
      <c r="F66" s="14">
        <v>100000</v>
      </c>
      <c r="G66" s="14"/>
      <c r="H66" s="34">
        <f t="shared" si="5"/>
        <v>100000</v>
      </c>
      <c r="I66" s="48"/>
      <c r="J66" s="35"/>
      <c r="K66" s="14">
        <f t="shared" si="6"/>
        <v>0</v>
      </c>
      <c r="L66" s="57">
        <f t="shared" si="2"/>
        <v>0</v>
      </c>
      <c r="M66" s="57"/>
      <c r="N66" s="57">
        <f t="shared" si="3"/>
        <v>0</v>
      </c>
    </row>
    <row r="67" spans="1:14" s="62" customFormat="1" ht="38.25">
      <c r="A67" s="12"/>
      <c r="B67" s="12"/>
      <c r="C67" s="13" t="s">
        <v>142</v>
      </c>
      <c r="D67" s="14">
        <v>8000</v>
      </c>
      <c r="E67" s="14"/>
      <c r="F67" s="14">
        <v>8000</v>
      </c>
      <c r="G67" s="14"/>
      <c r="H67" s="34">
        <f t="shared" si="5"/>
        <v>8000</v>
      </c>
      <c r="I67" s="48">
        <v>8000</v>
      </c>
      <c r="J67" s="35"/>
      <c r="K67" s="14">
        <f t="shared" si="6"/>
        <v>8000</v>
      </c>
      <c r="L67" s="57">
        <f t="shared" si="2"/>
        <v>1</v>
      </c>
      <c r="M67" s="57"/>
      <c r="N67" s="57">
        <f t="shared" si="3"/>
        <v>1</v>
      </c>
    </row>
    <row r="68" spans="1:14" s="62" customFormat="1" ht="12.75">
      <c r="A68" s="8"/>
      <c r="B68" s="8">
        <v>71095</v>
      </c>
      <c r="C68" s="10" t="s">
        <v>111</v>
      </c>
      <c r="D68" s="11">
        <f>SUM(D69:D70)</f>
        <v>28000</v>
      </c>
      <c r="E68" s="11">
        <f>SUM(E69:E70)</f>
        <v>0</v>
      </c>
      <c r="F68" s="11">
        <f>SUM(F69:F70)</f>
        <v>0</v>
      </c>
      <c r="G68" s="11">
        <f>SUM(G69:G70)</f>
        <v>0</v>
      </c>
      <c r="H68" s="32">
        <f t="shared" si="5"/>
        <v>0</v>
      </c>
      <c r="I68" s="47">
        <f>SUM(I69:I70)</f>
        <v>0</v>
      </c>
      <c r="J68" s="33">
        <f>SUM(J69:J70)</f>
        <v>0</v>
      </c>
      <c r="K68" s="11">
        <f t="shared" si="6"/>
        <v>0</v>
      </c>
      <c r="L68" s="84"/>
      <c r="M68" s="84"/>
      <c r="N68" s="84"/>
    </row>
    <row r="69" spans="1:14" s="62" customFormat="1" ht="51">
      <c r="A69" s="12"/>
      <c r="B69" s="12"/>
      <c r="C69" s="13" t="s">
        <v>393</v>
      </c>
      <c r="D69" s="14">
        <v>6000</v>
      </c>
      <c r="E69" s="14"/>
      <c r="F69" s="14"/>
      <c r="G69" s="14"/>
      <c r="H69" s="34">
        <f t="shared" si="5"/>
        <v>0</v>
      </c>
      <c r="I69" s="48"/>
      <c r="J69" s="35"/>
      <c r="K69" s="14">
        <f t="shared" si="6"/>
        <v>0</v>
      </c>
      <c r="L69" s="57"/>
      <c r="M69" s="57"/>
      <c r="N69" s="57"/>
    </row>
    <row r="70" spans="1:14" s="62" customFormat="1" ht="38.25">
      <c r="A70" s="12"/>
      <c r="B70" s="12"/>
      <c r="C70" s="13" t="s">
        <v>394</v>
      </c>
      <c r="D70" s="14">
        <v>22000</v>
      </c>
      <c r="E70" s="14"/>
      <c r="F70" s="14"/>
      <c r="G70" s="14"/>
      <c r="H70" s="34">
        <f t="shared" si="5"/>
        <v>0</v>
      </c>
      <c r="I70" s="48"/>
      <c r="J70" s="35"/>
      <c r="K70" s="14">
        <f t="shared" si="6"/>
        <v>0</v>
      </c>
      <c r="L70" s="57"/>
      <c r="M70" s="57"/>
      <c r="N70" s="57"/>
    </row>
    <row r="71" spans="1:14" s="62" customFormat="1" ht="19.5" customHeight="1">
      <c r="A71" s="6">
        <v>750</v>
      </c>
      <c r="B71" s="6"/>
      <c r="C71" s="7" t="s">
        <v>143</v>
      </c>
      <c r="D71" s="7">
        <f>D72+D76+D78+D81+D85+D89+D91+D93</f>
        <v>37589149</v>
      </c>
      <c r="E71" s="7">
        <f>E72+E76+E78+E81+E85+E89+E91+E93</f>
        <v>25115640</v>
      </c>
      <c r="F71" s="7">
        <f>F72+F76+F78+F81+F85+F89+F91+F93</f>
        <v>41134830</v>
      </c>
      <c r="G71" s="7">
        <f>G72+G76+G78+G81+G85+G89+G91+G93</f>
        <v>27001480</v>
      </c>
      <c r="H71" s="70">
        <f t="shared" si="5"/>
        <v>14133350</v>
      </c>
      <c r="I71" s="54">
        <f>I72+I76+I78+I81+I85+I89+I91+I93</f>
        <v>38368150</v>
      </c>
      <c r="J71" s="52">
        <f>J72+J76+J78+J81+J85+J89+J91+J93</f>
        <v>26469500</v>
      </c>
      <c r="K71" s="7">
        <f t="shared" si="6"/>
        <v>11898650</v>
      </c>
      <c r="L71" s="82">
        <f aca="true" t="shared" si="7" ref="L71:L135">I71/F71</f>
        <v>0.9327411830801294</v>
      </c>
      <c r="M71" s="82">
        <f aca="true" t="shared" si="8" ref="M71:M135">J71/G71</f>
        <v>0.9802981169921057</v>
      </c>
      <c r="N71" s="82">
        <f aca="true" t="shared" si="9" ref="N71:N135">K71/H71</f>
        <v>0.8418846204190797</v>
      </c>
    </row>
    <row r="72" spans="1:14" s="62" customFormat="1" ht="12.75">
      <c r="A72" s="8"/>
      <c r="B72" s="8">
        <v>75011</v>
      </c>
      <c r="C72" s="10" t="s">
        <v>144</v>
      </c>
      <c r="D72" s="11">
        <f>SUM(D73:D75)</f>
        <v>935159</v>
      </c>
      <c r="E72" s="11">
        <f>SUM(E73:E75)</f>
        <v>923848</v>
      </c>
      <c r="F72" s="11">
        <f>SUM(F73:F75)</f>
        <v>2162450</v>
      </c>
      <c r="G72" s="11">
        <f>SUM(G73:G75)</f>
        <v>1530000</v>
      </c>
      <c r="H72" s="32">
        <f t="shared" si="5"/>
        <v>632450</v>
      </c>
      <c r="I72" s="47">
        <f>SUM(I73:I75)</f>
        <v>2161600</v>
      </c>
      <c r="J72" s="33">
        <f>SUM(J73:J75)</f>
        <v>1530000</v>
      </c>
      <c r="K72" s="11">
        <f t="shared" si="6"/>
        <v>631600</v>
      </c>
      <c r="L72" s="84">
        <f t="shared" si="7"/>
        <v>0.9996069273277994</v>
      </c>
      <c r="M72" s="84">
        <f t="shared" si="8"/>
        <v>1</v>
      </c>
      <c r="N72" s="84">
        <f t="shared" si="9"/>
        <v>0.9986560202387541</v>
      </c>
    </row>
    <row r="73" spans="1:14" s="62" customFormat="1" ht="38.25">
      <c r="A73" s="8"/>
      <c r="B73" s="8"/>
      <c r="C73" s="13" t="s">
        <v>274</v>
      </c>
      <c r="D73" s="14">
        <v>279422</v>
      </c>
      <c r="E73" s="14">
        <v>275771</v>
      </c>
      <c r="F73" s="14">
        <v>285800</v>
      </c>
      <c r="G73" s="14">
        <v>282000</v>
      </c>
      <c r="H73" s="34">
        <f t="shared" si="5"/>
        <v>3800</v>
      </c>
      <c r="I73" s="48">
        <v>285800</v>
      </c>
      <c r="J73" s="35">
        <v>282000</v>
      </c>
      <c r="K73" s="14">
        <f t="shared" si="6"/>
        <v>3800</v>
      </c>
      <c r="L73" s="57">
        <f t="shared" si="7"/>
        <v>1</v>
      </c>
      <c r="M73" s="57">
        <f t="shared" si="8"/>
        <v>1</v>
      </c>
      <c r="N73" s="57">
        <f t="shared" si="9"/>
        <v>1</v>
      </c>
    </row>
    <row r="74" spans="1:14" s="62" customFormat="1" ht="51">
      <c r="A74" s="8"/>
      <c r="B74" s="8"/>
      <c r="C74" s="13" t="s">
        <v>145</v>
      </c>
      <c r="D74" s="14">
        <v>655737</v>
      </c>
      <c r="E74" s="14">
        <v>648077</v>
      </c>
      <c r="F74" s="14">
        <v>670800</v>
      </c>
      <c r="G74" s="14">
        <v>663000</v>
      </c>
      <c r="H74" s="34">
        <f t="shared" si="5"/>
        <v>7800</v>
      </c>
      <c r="I74" s="48">
        <v>670800</v>
      </c>
      <c r="J74" s="35">
        <v>663000</v>
      </c>
      <c r="K74" s="14">
        <f t="shared" si="6"/>
        <v>7800</v>
      </c>
      <c r="L74" s="57">
        <f t="shared" si="7"/>
        <v>1</v>
      </c>
      <c r="M74" s="57">
        <f t="shared" si="8"/>
        <v>1</v>
      </c>
      <c r="N74" s="57">
        <f t="shared" si="9"/>
        <v>1</v>
      </c>
    </row>
    <row r="75" spans="1:14" s="62" customFormat="1" ht="12.75">
      <c r="A75" s="12"/>
      <c r="B75" s="12"/>
      <c r="C75" s="13" t="s">
        <v>109</v>
      </c>
      <c r="D75" s="14">
        <v>0</v>
      </c>
      <c r="E75" s="14"/>
      <c r="F75" s="14">
        <v>1205850</v>
      </c>
      <c r="G75" s="14">
        <v>585000</v>
      </c>
      <c r="H75" s="34">
        <f>F75-G75</f>
        <v>620850</v>
      </c>
      <c r="I75" s="48">
        <v>1205000</v>
      </c>
      <c r="J75" s="35">
        <v>585000</v>
      </c>
      <c r="K75" s="14">
        <f>I75-J75</f>
        <v>620000</v>
      </c>
      <c r="L75" s="57">
        <f t="shared" si="7"/>
        <v>0.9992951030393499</v>
      </c>
      <c r="M75" s="57">
        <f t="shared" si="8"/>
        <v>1</v>
      </c>
      <c r="N75" s="57">
        <f t="shared" si="9"/>
        <v>0.9986309092373359</v>
      </c>
    </row>
    <row r="76" spans="1:14" s="62" customFormat="1" ht="12.75">
      <c r="A76" s="8"/>
      <c r="B76" s="8">
        <v>75020</v>
      </c>
      <c r="C76" s="10" t="s">
        <v>146</v>
      </c>
      <c r="D76" s="11">
        <f>D77</f>
        <v>2330450</v>
      </c>
      <c r="E76" s="11">
        <f>E77</f>
        <v>683000</v>
      </c>
      <c r="F76" s="11">
        <f>F77</f>
        <v>5570780</v>
      </c>
      <c r="G76" s="11">
        <f>G77</f>
        <v>3060780</v>
      </c>
      <c r="H76" s="32">
        <f t="shared" si="5"/>
        <v>2510000</v>
      </c>
      <c r="I76" s="47">
        <f>I77</f>
        <v>5000000</v>
      </c>
      <c r="J76" s="33">
        <f>J77</f>
        <v>2900000</v>
      </c>
      <c r="K76" s="11">
        <f t="shared" si="6"/>
        <v>2100000</v>
      </c>
      <c r="L76" s="84">
        <f t="shared" si="7"/>
        <v>0.8975403803417116</v>
      </c>
      <c r="M76" s="84">
        <f t="shared" si="8"/>
        <v>0.9474709061089004</v>
      </c>
      <c r="N76" s="84">
        <f t="shared" si="9"/>
        <v>0.8366533864541833</v>
      </c>
    </row>
    <row r="77" spans="1:14" s="62" customFormat="1" ht="12.75">
      <c r="A77" s="12"/>
      <c r="B77" s="12"/>
      <c r="C77" s="13" t="s">
        <v>109</v>
      </c>
      <c r="D77" s="14">
        <v>2330450</v>
      </c>
      <c r="E77" s="14">
        <v>683000</v>
      </c>
      <c r="F77" s="14">
        <v>5570780</v>
      </c>
      <c r="G77" s="14">
        <v>3060780</v>
      </c>
      <c r="H77" s="34">
        <f t="shared" si="5"/>
        <v>2510000</v>
      </c>
      <c r="I77" s="48">
        <v>5000000</v>
      </c>
      <c r="J77" s="35">
        <v>2900000</v>
      </c>
      <c r="K77" s="14">
        <f t="shared" si="6"/>
        <v>2100000</v>
      </c>
      <c r="L77" s="57">
        <f t="shared" si="7"/>
        <v>0.8975403803417116</v>
      </c>
      <c r="M77" s="57">
        <f t="shared" si="8"/>
        <v>0.9474709061089004</v>
      </c>
      <c r="N77" s="57">
        <f t="shared" si="9"/>
        <v>0.8366533864541833</v>
      </c>
    </row>
    <row r="78" spans="1:14" s="62" customFormat="1" ht="25.5">
      <c r="A78" s="8"/>
      <c r="B78" s="8">
        <v>75022</v>
      </c>
      <c r="C78" s="10" t="s">
        <v>147</v>
      </c>
      <c r="D78" s="11">
        <f>SUM(D79:D80)</f>
        <v>776000</v>
      </c>
      <c r="E78" s="11">
        <f>SUM(E79:E80)</f>
        <v>3500</v>
      </c>
      <c r="F78" s="11">
        <f>SUM(F79:F80)</f>
        <v>1611850</v>
      </c>
      <c r="G78" s="11">
        <f>SUM(G79:G80)</f>
        <v>423600</v>
      </c>
      <c r="H78" s="32">
        <f t="shared" si="5"/>
        <v>1188250</v>
      </c>
      <c r="I78" s="47">
        <f>SUM(I79:I80)</f>
        <v>1492000</v>
      </c>
      <c r="J78" s="33">
        <f>J79+J80</f>
        <v>423600</v>
      </c>
      <c r="K78" s="11">
        <f t="shared" si="6"/>
        <v>1068400</v>
      </c>
      <c r="L78" s="84">
        <f t="shared" si="7"/>
        <v>0.9256444458231226</v>
      </c>
      <c r="M78" s="84">
        <f t="shared" si="8"/>
        <v>1</v>
      </c>
      <c r="N78" s="84">
        <f t="shared" si="9"/>
        <v>0.8991373869135283</v>
      </c>
    </row>
    <row r="79" spans="1:14" s="62" customFormat="1" ht="12.75">
      <c r="A79" s="12"/>
      <c r="B79" s="12"/>
      <c r="C79" s="13" t="s">
        <v>109</v>
      </c>
      <c r="D79" s="14">
        <v>659000</v>
      </c>
      <c r="E79" s="14">
        <v>3500</v>
      </c>
      <c r="F79" s="14">
        <v>1492150</v>
      </c>
      <c r="G79" s="14">
        <v>423600</v>
      </c>
      <c r="H79" s="34">
        <f t="shared" si="5"/>
        <v>1068550</v>
      </c>
      <c r="I79" s="48">
        <v>1492000</v>
      </c>
      <c r="J79" s="35">
        <v>423600</v>
      </c>
      <c r="K79" s="14">
        <f t="shared" si="6"/>
        <v>1068400</v>
      </c>
      <c r="L79" s="57">
        <f t="shared" si="7"/>
        <v>0.9998994739134806</v>
      </c>
      <c r="M79" s="57">
        <f t="shared" si="8"/>
        <v>1</v>
      </c>
      <c r="N79" s="57">
        <f t="shared" si="9"/>
        <v>0.9998596228533995</v>
      </c>
    </row>
    <row r="80" spans="1:14" s="62" customFormat="1" ht="25.5">
      <c r="A80" s="12"/>
      <c r="B80" s="12"/>
      <c r="C80" s="13" t="s">
        <v>148</v>
      </c>
      <c r="D80" s="14">
        <v>117000</v>
      </c>
      <c r="E80" s="14"/>
      <c r="F80" s="14">
        <v>119700</v>
      </c>
      <c r="G80" s="14"/>
      <c r="H80" s="34">
        <f t="shared" si="5"/>
        <v>119700</v>
      </c>
      <c r="I80" s="48"/>
      <c r="J80" s="35"/>
      <c r="K80" s="14">
        <f t="shared" si="6"/>
        <v>0</v>
      </c>
      <c r="L80" s="57">
        <f t="shared" si="7"/>
        <v>0</v>
      </c>
      <c r="M80" s="57"/>
      <c r="N80" s="57">
        <f t="shared" si="9"/>
        <v>0</v>
      </c>
    </row>
    <row r="81" spans="1:14" s="62" customFormat="1" ht="25.5">
      <c r="A81" s="8"/>
      <c r="B81" s="8">
        <v>75023</v>
      </c>
      <c r="C81" s="10" t="s">
        <v>149</v>
      </c>
      <c r="D81" s="11">
        <f>SUM(D82:D84)</f>
        <v>29147290</v>
      </c>
      <c r="E81" s="11">
        <f>SUM(E82:E84)</f>
        <v>22034464</v>
      </c>
      <c r="F81" s="11">
        <f>SUM(F82:F84)</f>
        <v>25898650</v>
      </c>
      <c r="G81" s="11">
        <f>SUM(G82:G84)</f>
        <v>20871200</v>
      </c>
      <c r="H81" s="32">
        <f t="shared" si="5"/>
        <v>5027450</v>
      </c>
      <c r="I81" s="47">
        <f>SUM(I82:I84)</f>
        <v>25004050</v>
      </c>
      <c r="J81" s="33">
        <f>SUM(J82:J84)</f>
        <v>20500000</v>
      </c>
      <c r="K81" s="11">
        <f t="shared" si="6"/>
        <v>4504050</v>
      </c>
      <c r="L81" s="84">
        <f t="shared" si="7"/>
        <v>0.9654576589899474</v>
      </c>
      <c r="M81" s="84">
        <f t="shared" si="8"/>
        <v>0.9822147265130898</v>
      </c>
      <c r="N81" s="84">
        <f t="shared" si="9"/>
        <v>0.8958915553610678</v>
      </c>
    </row>
    <row r="82" spans="1:14" s="62" customFormat="1" ht="12.75">
      <c r="A82" s="12"/>
      <c r="B82" s="12"/>
      <c r="C82" s="13" t="s">
        <v>109</v>
      </c>
      <c r="D82" s="14">
        <v>28300000</v>
      </c>
      <c r="E82" s="14">
        <v>22000000</v>
      </c>
      <c r="F82" s="14">
        <v>25894600</v>
      </c>
      <c r="G82" s="14">
        <v>20871200</v>
      </c>
      <c r="H82" s="34">
        <f t="shared" si="5"/>
        <v>5023400</v>
      </c>
      <c r="I82" s="48">
        <v>24800000</v>
      </c>
      <c r="J82" s="35">
        <v>20500000</v>
      </c>
      <c r="K82" s="14">
        <f t="shared" si="6"/>
        <v>4300000</v>
      </c>
      <c r="L82" s="57">
        <f t="shared" si="7"/>
        <v>0.9577286384033736</v>
      </c>
      <c r="M82" s="57">
        <f t="shared" si="8"/>
        <v>0.9822147265130898</v>
      </c>
      <c r="N82" s="57">
        <f t="shared" si="9"/>
        <v>0.8559939483218537</v>
      </c>
    </row>
    <row r="83" spans="1:14" s="62" customFormat="1" ht="38.25">
      <c r="A83" s="12"/>
      <c r="B83" s="12"/>
      <c r="C83" s="20" t="s">
        <v>396</v>
      </c>
      <c r="D83" s="14">
        <v>647290</v>
      </c>
      <c r="E83" s="14">
        <v>34464</v>
      </c>
      <c r="F83" s="14">
        <v>4050</v>
      </c>
      <c r="G83" s="14"/>
      <c r="H83" s="34">
        <f t="shared" si="5"/>
        <v>4050</v>
      </c>
      <c r="I83" s="48">
        <v>4050</v>
      </c>
      <c r="J83" s="35"/>
      <c r="K83" s="14">
        <f t="shared" si="6"/>
        <v>4050</v>
      </c>
      <c r="L83" s="57">
        <f t="shared" si="7"/>
        <v>1</v>
      </c>
      <c r="M83" s="57"/>
      <c r="N83" s="57">
        <f t="shared" si="9"/>
        <v>1</v>
      </c>
    </row>
    <row r="84" spans="1:14" s="62" customFormat="1" ht="25.5">
      <c r="A84" s="12"/>
      <c r="B84" s="12"/>
      <c r="C84" s="20" t="s">
        <v>397</v>
      </c>
      <c r="D84" s="14">
        <v>200000</v>
      </c>
      <c r="E84" s="14"/>
      <c r="F84" s="14"/>
      <c r="G84" s="14"/>
      <c r="H84" s="34">
        <f t="shared" si="5"/>
        <v>0</v>
      </c>
      <c r="I84" s="48">
        <v>200000</v>
      </c>
      <c r="J84" s="35"/>
      <c r="K84" s="14">
        <f t="shared" si="6"/>
        <v>200000</v>
      </c>
      <c r="L84" s="57"/>
      <c r="M84" s="57"/>
      <c r="N84" s="57"/>
    </row>
    <row r="85" spans="1:14" s="62" customFormat="1" ht="12.75">
      <c r="A85" s="12"/>
      <c r="B85" s="8">
        <v>75045</v>
      </c>
      <c r="C85" s="10" t="s">
        <v>150</v>
      </c>
      <c r="D85" s="11">
        <f>SUM(D86:D88)</f>
        <v>64500</v>
      </c>
      <c r="E85" s="11">
        <f>SUM(E86:E88)</f>
        <v>30528</v>
      </c>
      <c r="F85" s="11">
        <f>SUM(F86:F88)</f>
        <v>64500</v>
      </c>
      <c r="G85" s="11">
        <f>SUM(G86:G88)</f>
        <v>31300</v>
      </c>
      <c r="H85" s="32">
        <f t="shared" si="5"/>
        <v>33200</v>
      </c>
      <c r="I85" s="47">
        <f>SUM(I86:I88)</f>
        <v>60500</v>
      </c>
      <c r="J85" s="33">
        <f>SUM(J86:J88)</f>
        <v>31300</v>
      </c>
      <c r="K85" s="11">
        <f t="shared" si="6"/>
        <v>29200</v>
      </c>
      <c r="L85" s="84">
        <f t="shared" si="7"/>
        <v>0.937984496124031</v>
      </c>
      <c r="M85" s="84">
        <f t="shared" si="8"/>
        <v>1</v>
      </c>
      <c r="N85" s="84">
        <f t="shared" si="9"/>
        <v>0.8795180722891566</v>
      </c>
    </row>
    <row r="86" spans="1:14" s="62" customFormat="1" ht="12.75">
      <c r="A86" s="12"/>
      <c r="B86" s="12"/>
      <c r="C86" s="19" t="s">
        <v>109</v>
      </c>
      <c r="D86" s="14">
        <v>29000</v>
      </c>
      <c r="E86" s="14"/>
      <c r="F86" s="14">
        <v>29000</v>
      </c>
      <c r="G86" s="14"/>
      <c r="H86" s="34">
        <f t="shared" si="5"/>
        <v>29000</v>
      </c>
      <c r="I86" s="48">
        <v>25000</v>
      </c>
      <c r="J86" s="35"/>
      <c r="K86" s="14">
        <f t="shared" si="6"/>
        <v>25000</v>
      </c>
      <c r="L86" s="57">
        <f t="shared" si="7"/>
        <v>0.8620689655172413</v>
      </c>
      <c r="M86" s="57"/>
      <c r="N86" s="57">
        <f t="shared" si="9"/>
        <v>0.8620689655172413</v>
      </c>
    </row>
    <row r="87" spans="1:14" s="62" customFormat="1" ht="38.25">
      <c r="A87" s="12"/>
      <c r="B87" s="12"/>
      <c r="C87" s="13" t="s">
        <v>274</v>
      </c>
      <c r="D87" s="14">
        <v>16500</v>
      </c>
      <c r="E87" s="14">
        <v>13718</v>
      </c>
      <c r="F87" s="14">
        <v>16500</v>
      </c>
      <c r="G87" s="14">
        <v>15300</v>
      </c>
      <c r="H87" s="34">
        <f t="shared" si="5"/>
        <v>1200</v>
      </c>
      <c r="I87" s="48">
        <v>16500</v>
      </c>
      <c r="J87" s="35">
        <v>15300</v>
      </c>
      <c r="K87" s="14">
        <f t="shared" si="6"/>
        <v>1200</v>
      </c>
      <c r="L87" s="57">
        <f t="shared" si="7"/>
        <v>1</v>
      </c>
      <c r="M87" s="57">
        <f t="shared" si="8"/>
        <v>1</v>
      </c>
      <c r="N87" s="57">
        <f t="shared" si="9"/>
        <v>1</v>
      </c>
    </row>
    <row r="88" spans="1:14" s="62" customFormat="1" ht="38.25">
      <c r="A88" s="12"/>
      <c r="B88" s="12"/>
      <c r="C88" s="13" t="s">
        <v>151</v>
      </c>
      <c r="D88" s="14">
        <v>19000</v>
      </c>
      <c r="E88" s="14">
        <v>16810</v>
      </c>
      <c r="F88" s="14">
        <v>19000</v>
      </c>
      <c r="G88" s="14">
        <v>16000</v>
      </c>
      <c r="H88" s="34">
        <f t="shared" si="5"/>
        <v>3000</v>
      </c>
      <c r="I88" s="48">
        <v>19000</v>
      </c>
      <c r="J88" s="35">
        <v>16000</v>
      </c>
      <c r="K88" s="14">
        <f t="shared" si="6"/>
        <v>3000</v>
      </c>
      <c r="L88" s="57">
        <f t="shared" si="7"/>
        <v>1</v>
      </c>
      <c r="M88" s="57">
        <f t="shared" si="8"/>
        <v>1</v>
      </c>
      <c r="N88" s="57">
        <f t="shared" si="9"/>
        <v>1</v>
      </c>
    </row>
    <row r="89" spans="1:14" s="62" customFormat="1" ht="25.5">
      <c r="A89" s="8"/>
      <c r="B89" s="8">
        <v>75058</v>
      </c>
      <c r="C89" s="10" t="s">
        <v>431</v>
      </c>
      <c r="D89" s="11">
        <f>D90</f>
        <v>0</v>
      </c>
      <c r="E89" s="11">
        <f>E90</f>
        <v>0</v>
      </c>
      <c r="F89" s="11">
        <f>F90</f>
        <v>10000</v>
      </c>
      <c r="G89" s="11">
        <f>G90</f>
        <v>0</v>
      </c>
      <c r="H89" s="32">
        <f>F89-G89</f>
        <v>10000</v>
      </c>
      <c r="I89" s="47">
        <f>I90</f>
        <v>10000</v>
      </c>
      <c r="J89" s="33">
        <f>J90</f>
        <v>0</v>
      </c>
      <c r="K89" s="11">
        <f>I89-J89</f>
        <v>10000</v>
      </c>
      <c r="L89" s="84">
        <f aca="true" t="shared" si="10" ref="L89:N90">I89/F89</f>
        <v>1</v>
      </c>
      <c r="M89" s="84"/>
      <c r="N89" s="84">
        <f t="shared" si="10"/>
        <v>1</v>
      </c>
    </row>
    <row r="90" spans="1:14" s="62" customFormat="1" ht="12.75">
      <c r="A90" s="12"/>
      <c r="B90" s="12"/>
      <c r="C90" s="13" t="s">
        <v>109</v>
      </c>
      <c r="D90" s="14">
        <v>0</v>
      </c>
      <c r="E90" s="14">
        <v>0</v>
      </c>
      <c r="F90" s="14">
        <v>10000</v>
      </c>
      <c r="G90" s="14">
        <v>0</v>
      </c>
      <c r="H90" s="34">
        <f>F90-G90</f>
        <v>10000</v>
      </c>
      <c r="I90" s="48">
        <v>10000</v>
      </c>
      <c r="J90" s="35">
        <v>0</v>
      </c>
      <c r="K90" s="14">
        <f>I90-J90</f>
        <v>10000</v>
      </c>
      <c r="L90" s="57">
        <f t="shared" si="10"/>
        <v>1</v>
      </c>
      <c r="M90" s="57"/>
      <c r="N90" s="57">
        <f t="shared" si="10"/>
        <v>1</v>
      </c>
    </row>
    <row r="91" spans="1:14" s="62" customFormat="1" ht="25.5">
      <c r="A91" s="8"/>
      <c r="B91" s="8">
        <v>75075</v>
      </c>
      <c r="C91" s="10" t="s">
        <v>398</v>
      </c>
      <c r="D91" s="11">
        <f>D92</f>
        <v>1505000</v>
      </c>
      <c r="E91" s="11">
        <f>E92</f>
        <v>12300</v>
      </c>
      <c r="F91" s="11">
        <f>F92</f>
        <v>2632600</v>
      </c>
      <c r="G91" s="11">
        <f>G92</f>
        <v>24600</v>
      </c>
      <c r="H91" s="32">
        <f t="shared" si="5"/>
        <v>2608000</v>
      </c>
      <c r="I91" s="47">
        <f>I92</f>
        <v>1500000</v>
      </c>
      <c r="J91" s="33">
        <f>J92</f>
        <v>24600</v>
      </c>
      <c r="K91" s="11">
        <f t="shared" si="6"/>
        <v>1475400</v>
      </c>
      <c r="L91" s="84">
        <f t="shared" si="7"/>
        <v>0.5697789257767986</v>
      </c>
      <c r="M91" s="84">
        <f t="shared" si="8"/>
        <v>1</v>
      </c>
      <c r="N91" s="84">
        <f t="shared" si="9"/>
        <v>0.5657208588957056</v>
      </c>
    </row>
    <row r="92" spans="1:14" s="62" customFormat="1" ht="12.75">
      <c r="A92" s="12"/>
      <c r="B92" s="12"/>
      <c r="C92" s="13" t="s">
        <v>109</v>
      </c>
      <c r="D92" s="14">
        <v>1505000</v>
      </c>
      <c r="E92" s="14">
        <v>12300</v>
      </c>
      <c r="F92" s="14">
        <v>2632600</v>
      </c>
      <c r="G92" s="14">
        <v>24600</v>
      </c>
      <c r="H92" s="34">
        <f aca="true" t="shared" si="11" ref="H92:H143">F92-G92</f>
        <v>2608000</v>
      </c>
      <c r="I92" s="48">
        <v>1500000</v>
      </c>
      <c r="J92" s="35">
        <v>24600</v>
      </c>
      <c r="K92" s="14">
        <f aca="true" t="shared" si="12" ref="K92:K143">I92-J92</f>
        <v>1475400</v>
      </c>
      <c r="L92" s="57">
        <f t="shared" si="7"/>
        <v>0.5697789257767986</v>
      </c>
      <c r="M92" s="57">
        <f t="shared" si="8"/>
        <v>1</v>
      </c>
      <c r="N92" s="57">
        <f t="shared" si="9"/>
        <v>0.5657208588957056</v>
      </c>
    </row>
    <row r="93" spans="1:14" s="62" customFormat="1" ht="12.75">
      <c r="A93" s="8"/>
      <c r="B93" s="8">
        <v>75095</v>
      </c>
      <c r="C93" s="10" t="s">
        <v>111</v>
      </c>
      <c r="D93" s="11">
        <f>SUM(D94:D98)</f>
        <v>2830750</v>
      </c>
      <c r="E93" s="11">
        <f>SUM(E94:E98)</f>
        <v>1428000</v>
      </c>
      <c r="F93" s="11">
        <f>SUM(F94:F98)</f>
        <v>3184000</v>
      </c>
      <c r="G93" s="11">
        <f>SUM(G94:G98)</f>
        <v>1060000</v>
      </c>
      <c r="H93" s="32">
        <f t="shared" si="11"/>
        <v>2124000</v>
      </c>
      <c r="I93" s="47">
        <f>SUM(I94:I98)</f>
        <v>3140000</v>
      </c>
      <c r="J93" s="33">
        <f>SUM(J94:J98)</f>
        <v>1060000</v>
      </c>
      <c r="K93" s="11">
        <f t="shared" si="12"/>
        <v>2080000</v>
      </c>
      <c r="L93" s="84">
        <f t="shared" si="7"/>
        <v>0.9861809045226131</v>
      </c>
      <c r="M93" s="84">
        <f t="shared" si="8"/>
        <v>1</v>
      </c>
      <c r="N93" s="84">
        <f t="shared" si="9"/>
        <v>0.9792843691148776</v>
      </c>
    </row>
    <row r="94" spans="1:14" s="62" customFormat="1" ht="12.75">
      <c r="A94" s="12"/>
      <c r="B94" s="12"/>
      <c r="C94" s="13" t="s">
        <v>109</v>
      </c>
      <c r="D94" s="14">
        <v>1037000</v>
      </c>
      <c r="E94" s="14">
        <v>142000</v>
      </c>
      <c r="F94" s="14">
        <v>1636000</v>
      </c>
      <c r="G94" s="14">
        <v>160000</v>
      </c>
      <c r="H94" s="34">
        <f t="shared" si="11"/>
        <v>1476000</v>
      </c>
      <c r="I94" s="48">
        <v>1600000</v>
      </c>
      <c r="J94" s="35">
        <v>160000</v>
      </c>
      <c r="K94" s="14">
        <f t="shared" si="12"/>
        <v>1440000</v>
      </c>
      <c r="L94" s="57">
        <f t="shared" si="7"/>
        <v>0.9779951100244498</v>
      </c>
      <c r="M94" s="57">
        <f t="shared" si="8"/>
        <v>1</v>
      </c>
      <c r="N94" s="57">
        <f t="shared" si="9"/>
        <v>0.975609756097561</v>
      </c>
    </row>
    <row r="95" spans="1:14" s="62" customFormat="1" ht="12.75">
      <c r="A95" s="12"/>
      <c r="B95" s="12"/>
      <c r="C95" s="13" t="s">
        <v>152</v>
      </c>
      <c r="D95" s="14">
        <v>1309000</v>
      </c>
      <c r="E95" s="14">
        <v>1286000</v>
      </c>
      <c r="F95" s="14">
        <v>935000</v>
      </c>
      <c r="G95" s="14">
        <v>900000</v>
      </c>
      <c r="H95" s="34">
        <f t="shared" si="11"/>
        <v>35000</v>
      </c>
      <c r="I95" s="48">
        <v>935000</v>
      </c>
      <c r="J95" s="35">
        <v>900000</v>
      </c>
      <c r="K95" s="14">
        <f t="shared" si="12"/>
        <v>35000</v>
      </c>
      <c r="L95" s="57">
        <f t="shared" si="7"/>
        <v>1</v>
      </c>
      <c r="M95" s="57">
        <f t="shared" si="8"/>
        <v>1</v>
      </c>
      <c r="N95" s="57">
        <f t="shared" si="9"/>
        <v>1</v>
      </c>
    </row>
    <row r="96" spans="1:14" s="62" customFormat="1" ht="25.5">
      <c r="A96" s="12"/>
      <c r="B96" s="12"/>
      <c r="C96" s="20" t="s">
        <v>395</v>
      </c>
      <c r="D96" s="14">
        <v>273550</v>
      </c>
      <c r="E96" s="14"/>
      <c r="F96" s="14">
        <v>433000</v>
      </c>
      <c r="G96" s="14"/>
      <c r="H96" s="34">
        <f t="shared" si="11"/>
        <v>433000</v>
      </c>
      <c r="I96" s="48">
        <v>425000</v>
      </c>
      <c r="J96" s="35"/>
      <c r="K96" s="14">
        <f t="shared" si="12"/>
        <v>425000</v>
      </c>
      <c r="L96" s="57">
        <f>I96/F96</f>
        <v>0.9815242494226328</v>
      </c>
      <c r="M96" s="57"/>
      <c r="N96" s="57">
        <f>K96/H96</f>
        <v>0.9815242494226328</v>
      </c>
    </row>
    <row r="97" spans="1:14" s="62" customFormat="1" ht="25.5">
      <c r="A97" s="12"/>
      <c r="B97" s="12"/>
      <c r="C97" s="13" t="s">
        <v>153</v>
      </c>
      <c r="D97" s="14">
        <v>180000</v>
      </c>
      <c r="E97" s="14"/>
      <c r="F97" s="14">
        <v>180000</v>
      </c>
      <c r="G97" s="14"/>
      <c r="H97" s="34">
        <f t="shared" si="11"/>
        <v>180000</v>
      </c>
      <c r="I97" s="48">
        <v>180000</v>
      </c>
      <c r="J97" s="35"/>
      <c r="K97" s="14">
        <f t="shared" si="12"/>
        <v>180000</v>
      </c>
      <c r="L97" s="57">
        <f t="shared" si="7"/>
        <v>1</v>
      </c>
      <c r="M97" s="57"/>
      <c r="N97" s="57">
        <f t="shared" si="9"/>
        <v>1</v>
      </c>
    </row>
    <row r="98" spans="1:14" s="62" customFormat="1" ht="25.5">
      <c r="A98" s="12"/>
      <c r="B98" s="12"/>
      <c r="C98" s="13" t="s">
        <v>399</v>
      </c>
      <c r="D98" s="14">
        <v>31200</v>
      </c>
      <c r="E98" s="14"/>
      <c r="F98" s="14"/>
      <c r="G98" s="14"/>
      <c r="H98" s="34">
        <f t="shared" si="11"/>
        <v>0</v>
      </c>
      <c r="I98" s="48"/>
      <c r="J98" s="35"/>
      <c r="K98" s="14">
        <f t="shared" si="12"/>
        <v>0</v>
      </c>
      <c r="L98" s="57"/>
      <c r="M98" s="57"/>
      <c r="N98" s="57"/>
    </row>
    <row r="99" spans="1:14" s="62" customFormat="1" ht="51">
      <c r="A99" s="6">
        <v>751</v>
      </c>
      <c r="B99" s="6"/>
      <c r="C99" s="7" t="s">
        <v>400</v>
      </c>
      <c r="D99" s="7">
        <f aca="true" t="shared" si="13" ref="D99:G100">D100</f>
        <v>20068</v>
      </c>
      <c r="E99" s="7">
        <f t="shared" si="13"/>
        <v>18837</v>
      </c>
      <c r="F99" s="7">
        <f t="shared" si="13"/>
        <v>20530</v>
      </c>
      <c r="G99" s="7">
        <f t="shared" si="13"/>
        <v>19270</v>
      </c>
      <c r="H99" s="70">
        <f t="shared" si="11"/>
        <v>1260</v>
      </c>
      <c r="I99" s="54">
        <f>I100</f>
        <v>20530</v>
      </c>
      <c r="J99" s="52">
        <f>J100</f>
        <v>19270</v>
      </c>
      <c r="K99" s="7">
        <f t="shared" si="12"/>
        <v>1260</v>
      </c>
      <c r="L99" s="82">
        <f t="shared" si="7"/>
        <v>1</v>
      </c>
      <c r="M99" s="82">
        <f t="shared" si="8"/>
        <v>1</v>
      </c>
      <c r="N99" s="82">
        <f t="shared" si="9"/>
        <v>1</v>
      </c>
    </row>
    <row r="100" spans="1:14" s="62" customFormat="1" ht="25.5">
      <c r="A100" s="8"/>
      <c r="B100" s="21">
        <v>75101</v>
      </c>
      <c r="C100" s="22" t="s">
        <v>154</v>
      </c>
      <c r="D100" s="11">
        <f t="shared" si="13"/>
        <v>20068</v>
      </c>
      <c r="E100" s="11">
        <f t="shared" si="13"/>
        <v>18837</v>
      </c>
      <c r="F100" s="11">
        <f t="shared" si="13"/>
        <v>20530</v>
      </c>
      <c r="G100" s="11">
        <f t="shared" si="13"/>
        <v>19270</v>
      </c>
      <c r="H100" s="32">
        <f t="shared" si="11"/>
        <v>1260</v>
      </c>
      <c r="I100" s="47">
        <f>I101</f>
        <v>20530</v>
      </c>
      <c r="J100" s="33">
        <f>J101</f>
        <v>19270</v>
      </c>
      <c r="K100" s="11">
        <f t="shared" si="12"/>
        <v>1260</v>
      </c>
      <c r="L100" s="84">
        <f t="shared" si="7"/>
        <v>1</v>
      </c>
      <c r="M100" s="84">
        <f t="shared" si="8"/>
        <v>1</v>
      </c>
      <c r="N100" s="84">
        <f t="shared" si="9"/>
        <v>1</v>
      </c>
    </row>
    <row r="101" spans="1:14" s="62" customFormat="1" ht="51">
      <c r="A101" s="8"/>
      <c r="B101" s="8"/>
      <c r="C101" s="13" t="s">
        <v>145</v>
      </c>
      <c r="D101" s="14">
        <v>20068</v>
      </c>
      <c r="E101" s="14">
        <v>18837</v>
      </c>
      <c r="F101" s="14">
        <v>20530</v>
      </c>
      <c r="G101" s="14">
        <v>19270</v>
      </c>
      <c r="H101" s="34">
        <f t="shared" si="11"/>
        <v>1260</v>
      </c>
      <c r="I101" s="48">
        <v>20530</v>
      </c>
      <c r="J101" s="35">
        <v>19270</v>
      </c>
      <c r="K101" s="14">
        <f t="shared" si="12"/>
        <v>1260</v>
      </c>
      <c r="L101" s="57">
        <f t="shared" si="7"/>
        <v>1</v>
      </c>
      <c r="M101" s="57">
        <f t="shared" si="8"/>
        <v>1</v>
      </c>
      <c r="N101" s="57">
        <f t="shared" si="9"/>
        <v>1</v>
      </c>
    </row>
    <row r="102" spans="1:14" s="62" customFormat="1" ht="25.5">
      <c r="A102" s="6">
        <v>754</v>
      </c>
      <c r="B102" s="6"/>
      <c r="C102" s="7" t="s">
        <v>155</v>
      </c>
      <c r="D102" s="7">
        <f>D103+D105+D107+D109+D112+D114+D116</f>
        <v>12932456</v>
      </c>
      <c r="E102" s="7">
        <f>E103+E105+E107+E109+E112+E114+E116</f>
        <v>9646244</v>
      </c>
      <c r="F102" s="7">
        <f>F103+F105+F107+F109+F112+F114+F116</f>
        <v>15198600</v>
      </c>
      <c r="G102" s="7">
        <f>G103+G105+G107+G109+G112+G114+G116</f>
        <v>11068900</v>
      </c>
      <c r="H102" s="70">
        <f t="shared" si="11"/>
        <v>4129700</v>
      </c>
      <c r="I102" s="54">
        <f>I103+I105+I107+I109+I112+I114+I116</f>
        <v>13400000</v>
      </c>
      <c r="J102" s="52">
        <f>J103+J105+J107+J109+J112+J114+J116</f>
        <v>10029700</v>
      </c>
      <c r="K102" s="7">
        <f t="shared" si="12"/>
        <v>3370300</v>
      </c>
      <c r="L102" s="82">
        <f t="shared" si="7"/>
        <v>0.8816601529088206</v>
      </c>
      <c r="M102" s="82">
        <f t="shared" si="8"/>
        <v>0.9061153321468258</v>
      </c>
      <c r="N102" s="82">
        <f t="shared" si="9"/>
        <v>0.816112550548466</v>
      </c>
    </row>
    <row r="103" spans="1:14" s="62" customFormat="1" ht="12.75">
      <c r="A103" s="8"/>
      <c r="B103" s="8">
        <v>75404</v>
      </c>
      <c r="C103" s="10" t="s">
        <v>156</v>
      </c>
      <c r="D103" s="11">
        <f>SUM(D104:D104)</f>
        <v>213000</v>
      </c>
      <c r="E103" s="11">
        <f>SUM(E104:E104)</f>
        <v>0</v>
      </c>
      <c r="F103" s="11">
        <f>SUM(F104:F104)</f>
        <v>187000</v>
      </c>
      <c r="G103" s="11">
        <f>SUM(G104:G104)</f>
        <v>0</v>
      </c>
      <c r="H103" s="32">
        <f t="shared" si="11"/>
        <v>187000</v>
      </c>
      <c r="I103" s="47">
        <f>SUM(I104:I104)</f>
        <v>187000</v>
      </c>
      <c r="J103" s="33">
        <f>SUM(J104:J104)</f>
        <v>0</v>
      </c>
      <c r="K103" s="11">
        <f t="shared" si="12"/>
        <v>187000</v>
      </c>
      <c r="L103" s="84">
        <f t="shared" si="7"/>
        <v>1</v>
      </c>
      <c r="M103" s="84"/>
      <c r="N103" s="84">
        <f t="shared" si="9"/>
        <v>1</v>
      </c>
    </row>
    <row r="104" spans="1:14" s="62" customFormat="1" ht="25.5">
      <c r="A104" s="8"/>
      <c r="B104" s="8"/>
      <c r="C104" s="19" t="s">
        <v>401</v>
      </c>
      <c r="D104" s="14">
        <v>213000</v>
      </c>
      <c r="E104" s="14"/>
      <c r="F104" s="14">
        <v>187000</v>
      </c>
      <c r="G104" s="14"/>
      <c r="H104" s="34">
        <f t="shared" si="11"/>
        <v>187000</v>
      </c>
      <c r="I104" s="48">
        <v>187000</v>
      </c>
      <c r="J104" s="35"/>
      <c r="K104" s="14">
        <f t="shared" si="12"/>
        <v>187000</v>
      </c>
      <c r="L104" s="57">
        <f t="shared" si="7"/>
        <v>1</v>
      </c>
      <c r="M104" s="57"/>
      <c r="N104" s="57">
        <f t="shared" si="9"/>
        <v>1</v>
      </c>
    </row>
    <row r="105" spans="1:14" s="62" customFormat="1" ht="25.5">
      <c r="A105" s="8"/>
      <c r="B105" s="8">
        <v>75411</v>
      </c>
      <c r="C105" s="10" t="s">
        <v>157</v>
      </c>
      <c r="D105" s="11">
        <f>SUM(D106:D106)</f>
        <v>8972656</v>
      </c>
      <c r="E105" s="11">
        <f>SUM(E106:E106)</f>
        <v>6921144</v>
      </c>
      <c r="F105" s="11">
        <f>SUM(F106:F106)</f>
        <v>10510000</v>
      </c>
      <c r="G105" s="11">
        <f>SUM(G106:G106)</f>
        <v>8000400</v>
      </c>
      <c r="H105" s="32">
        <f t="shared" si="11"/>
        <v>2509600</v>
      </c>
      <c r="I105" s="47">
        <f>SUM(I106:I106)</f>
        <v>9179000</v>
      </c>
      <c r="J105" s="33">
        <f>SUM(J106:J106)</f>
        <v>7080000</v>
      </c>
      <c r="K105" s="11">
        <f t="shared" si="12"/>
        <v>2099000</v>
      </c>
      <c r="L105" s="84">
        <f t="shared" si="7"/>
        <v>0.8733587059942911</v>
      </c>
      <c r="M105" s="84">
        <f t="shared" si="8"/>
        <v>0.8849557522123894</v>
      </c>
      <c r="N105" s="84">
        <f t="shared" si="9"/>
        <v>0.83638826904686</v>
      </c>
    </row>
    <row r="106" spans="1:14" s="62" customFormat="1" ht="38.25">
      <c r="A106" s="8"/>
      <c r="B106" s="8"/>
      <c r="C106" s="13" t="s">
        <v>274</v>
      </c>
      <c r="D106" s="14">
        <v>8972656</v>
      </c>
      <c r="E106" s="14">
        <v>6921144</v>
      </c>
      <c r="F106" s="14">
        <v>10510000</v>
      </c>
      <c r="G106" s="14">
        <v>8000400</v>
      </c>
      <c r="H106" s="34">
        <f t="shared" si="11"/>
        <v>2509600</v>
      </c>
      <c r="I106" s="48">
        <v>9179000</v>
      </c>
      <c r="J106" s="35">
        <v>7080000</v>
      </c>
      <c r="K106" s="14">
        <f t="shared" si="12"/>
        <v>2099000</v>
      </c>
      <c r="L106" s="57">
        <f t="shared" si="7"/>
        <v>0.8733587059942911</v>
      </c>
      <c r="M106" s="57">
        <f t="shared" si="8"/>
        <v>0.8849557522123894</v>
      </c>
      <c r="N106" s="57">
        <f t="shared" si="9"/>
        <v>0.83638826904686</v>
      </c>
    </row>
    <row r="107" spans="1:14" s="62" customFormat="1" ht="12.75">
      <c r="A107" s="8"/>
      <c r="B107" s="8">
        <v>75412</v>
      </c>
      <c r="C107" s="10" t="s">
        <v>158</v>
      </c>
      <c r="D107" s="11">
        <f>SUM(D108:D108)</f>
        <v>316000</v>
      </c>
      <c r="E107" s="11">
        <f>SUM(E108:E108)</f>
        <v>67200</v>
      </c>
      <c r="F107" s="11">
        <f>SUM(F108:F108)</f>
        <v>483800</v>
      </c>
      <c r="G107" s="11">
        <f>SUM(G108:G108)</f>
        <v>67200</v>
      </c>
      <c r="H107" s="32">
        <f t="shared" si="11"/>
        <v>416600</v>
      </c>
      <c r="I107" s="47">
        <f>SUM(I108:I108)</f>
        <v>330000</v>
      </c>
      <c r="J107" s="33">
        <f>SUM(J108:J108)</f>
        <v>65000</v>
      </c>
      <c r="K107" s="11">
        <f t="shared" si="12"/>
        <v>265000</v>
      </c>
      <c r="L107" s="84">
        <f t="shared" si="7"/>
        <v>0.6821000413393964</v>
      </c>
      <c r="M107" s="84">
        <f t="shared" si="8"/>
        <v>0.9672619047619048</v>
      </c>
      <c r="N107" s="84">
        <f t="shared" si="9"/>
        <v>0.6361017762842055</v>
      </c>
    </row>
    <row r="108" spans="1:14" s="62" customFormat="1" ht="12.75">
      <c r="A108" s="12"/>
      <c r="B108" s="12"/>
      <c r="C108" s="13" t="s">
        <v>109</v>
      </c>
      <c r="D108" s="14">
        <v>316000</v>
      </c>
      <c r="E108" s="14">
        <v>67200</v>
      </c>
      <c r="F108" s="14">
        <v>483800</v>
      </c>
      <c r="G108" s="14">
        <v>67200</v>
      </c>
      <c r="H108" s="34">
        <f t="shared" si="11"/>
        <v>416600</v>
      </c>
      <c r="I108" s="48">
        <v>330000</v>
      </c>
      <c r="J108" s="35">
        <v>65000</v>
      </c>
      <c r="K108" s="14">
        <f t="shared" si="12"/>
        <v>265000</v>
      </c>
      <c r="L108" s="57">
        <f t="shared" si="7"/>
        <v>0.6821000413393964</v>
      </c>
      <c r="M108" s="57">
        <f t="shared" si="8"/>
        <v>0.9672619047619048</v>
      </c>
      <c r="N108" s="57">
        <f t="shared" si="9"/>
        <v>0.6361017762842055</v>
      </c>
    </row>
    <row r="109" spans="1:14" s="62" customFormat="1" ht="12.75">
      <c r="A109" s="8"/>
      <c r="B109" s="8">
        <v>75414</v>
      </c>
      <c r="C109" s="10" t="s">
        <v>159</v>
      </c>
      <c r="D109" s="11">
        <f>SUM(D110:D111)</f>
        <v>30800</v>
      </c>
      <c r="E109" s="11">
        <f>SUM(E110:E111)</f>
        <v>0</v>
      </c>
      <c r="F109" s="11">
        <f>SUM(F110:F111)</f>
        <v>32000</v>
      </c>
      <c r="G109" s="11">
        <f>SUM(G110:G111)</f>
        <v>0</v>
      </c>
      <c r="H109" s="32">
        <f t="shared" si="11"/>
        <v>32000</v>
      </c>
      <c r="I109" s="47">
        <f>SUM(I110:I111)</f>
        <v>31000</v>
      </c>
      <c r="J109" s="33">
        <f>SUM(J110:J111)</f>
        <v>0</v>
      </c>
      <c r="K109" s="11">
        <f t="shared" si="12"/>
        <v>31000</v>
      </c>
      <c r="L109" s="84">
        <f t="shared" si="7"/>
        <v>0.96875</v>
      </c>
      <c r="M109" s="84"/>
      <c r="N109" s="84">
        <f t="shared" si="9"/>
        <v>0.96875</v>
      </c>
    </row>
    <row r="110" spans="1:14" s="62" customFormat="1" ht="12.75">
      <c r="A110" s="8"/>
      <c r="B110" s="8"/>
      <c r="C110" s="13" t="s">
        <v>109</v>
      </c>
      <c r="D110" s="14">
        <v>23800</v>
      </c>
      <c r="E110" s="14"/>
      <c r="F110" s="14">
        <v>25000</v>
      </c>
      <c r="G110" s="14"/>
      <c r="H110" s="34">
        <f t="shared" si="11"/>
        <v>25000</v>
      </c>
      <c r="I110" s="48">
        <v>24000</v>
      </c>
      <c r="J110" s="35"/>
      <c r="K110" s="14">
        <f t="shared" si="12"/>
        <v>24000</v>
      </c>
      <c r="L110" s="57">
        <f t="shared" si="7"/>
        <v>0.96</v>
      </c>
      <c r="M110" s="57"/>
      <c r="N110" s="57">
        <f t="shared" si="9"/>
        <v>0.96</v>
      </c>
    </row>
    <row r="111" spans="1:14" s="62" customFormat="1" ht="51">
      <c r="A111" s="12"/>
      <c r="B111" s="12"/>
      <c r="C111" s="13" t="s">
        <v>145</v>
      </c>
      <c r="D111" s="14">
        <v>7000</v>
      </c>
      <c r="E111" s="14"/>
      <c r="F111" s="14">
        <v>7000</v>
      </c>
      <c r="G111" s="14"/>
      <c r="H111" s="34">
        <f t="shared" si="11"/>
        <v>7000</v>
      </c>
      <c r="I111" s="48">
        <v>7000</v>
      </c>
      <c r="J111" s="35"/>
      <c r="K111" s="14">
        <f t="shared" si="12"/>
        <v>7000</v>
      </c>
      <c r="L111" s="57">
        <f t="shared" si="7"/>
        <v>1</v>
      </c>
      <c r="M111" s="57"/>
      <c r="N111" s="57">
        <f t="shared" si="9"/>
        <v>1</v>
      </c>
    </row>
    <row r="112" spans="1:14" s="62" customFormat="1" ht="25.5">
      <c r="A112" s="8"/>
      <c r="B112" s="8">
        <v>75415</v>
      </c>
      <c r="C112" s="10" t="s">
        <v>160</v>
      </c>
      <c r="D112" s="11">
        <f>D113</f>
        <v>116000</v>
      </c>
      <c r="E112" s="11">
        <f>E113</f>
        <v>0</v>
      </c>
      <c r="F112" s="11">
        <f>F113</f>
        <v>150000</v>
      </c>
      <c r="G112" s="11">
        <f>G113</f>
        <v>0</v>
      </c>
      <c r="H112" s="32">
        <f t="shared" si="11"/>
        <v>150000</v>
      </c>
      <c r="I112" s="47">
        <f>I113</f>
        <v>150000</v>
      </c>
      <c r="J112" s="33">
        <f>J113</f>
        <v>0</v>
      </c>
      <c r="K112" s="11">
        <f t="shared" si="12"/>
        <v>150000</v>
      </c>
      <c r="L112" s="84">
        <f t="shared" si="7"/>
        <v>1</v>
      </c>
      <c r="M112" s="84"/>
      <c r="N112" s="84">
        <f t="shared" si="9"/>
        <v>1</v>
      </c>
    </row>
    <row r="113" spans="1:14" s="62" customFormat="1" ht="12.75">
      <c r="A113" s="12"/>
      <c r="B113" s="12"/>
      <c r="C113" s="13" t="s">
        <v>161</v>
      </c>
      <c r="D113" s="14">
        <v>116000</v>
      </c>
      <c r="E113" s="14"/>
      <c r="F113" s="14">
        <v>150000</v>
      </c>
      <c r="G113" s="14"/>
      <c r="H113" s="34">
        <f t="shared" si="11"/>
        <v>150000</v>
      </c>
      <c r="I113" s="48">
        <v>150000</v>
      </c>
      <c r="J113" s="35"/>
      <c r="K113" s="14">
        <f t="shared" si="12"/>
        <v>150000</v>
      </c>
      <c r="L113" s="57">
        <f t="shared" si="7"/>
        <v>1</v>
      </c>
      <c r="M113" s="57"/>
      <c r="N113" s="57">
        <f t="shared" si="9"/>
        <v>1</v>
      </c>
    </row>
    <row r="114" spans="1:14" s="62" customFormat="1" ht="12.75">
      <c r="A114" s="8"/>
      <c r="B114" s="8">
        <v>75416</v>
      </c>
      <c r="C114" s="10" t="s">
        <v>162</v>
      </c>
      <c r="D114" s="11">
        <f>SUM(D115:D115)</f>
        <v>3260500</v>
      </c>
      <c r="E114" s="11">
        <f>SUM(E115:E115)</f>
        <v>2656200</v>
      </c>
      <c r="F114" s="11">
        <f>SUM(F115:F115)</f>
        <v>3811100</v>
      </c>
      <c r="G114" s="11">
        <f>SUM(G115:G115)</f>
        <v>2999600</v>
      </c>
      <c r="H114" s="32">
        <f t="shared" si="11"/>
        <v>811500</v>
      </c>
      <c r="I114" s="47">
        <f>SUM(I115:I115)</f>
        <v>3500000</v>
      </c>
      <c r="J114" s="33">
        <f>SUM(J115:J115)</f>
        <v>2883000</v>
      </c>
      <c r="K114" s="11">
        <f t="shared" si="12"/>
        <v>617000</v>
      </c>
      <c r="L114" s="84">
        <f t="shared" si="7"/>
        <v>0.9183700244024035</v>
      </c>
      <c r="M114" s="84">
        <f t="shared" si="8"/>
        <v>0.9611281504200561</v>
      </c>
      <c r="N114" s="84">
        <f t="shared" si="9"/>
        <v>0.7603203943314849</v>
      </c>
    </row>
    <row r="115" spans="1:14" s="62" customFormat="1" ht="12.75">
      <c r="A115" s="12"/>
      <c r="B115" s="12"/>
      <c r="C115" s="15" t="s">
        <v>402</v>
      </c>
      <c r="D115" s="14">
        <v>3260500</v>
      </c>
      <c r="E115" s="14">
        <v>2656200</v>
      </c>
      <c r="F115" s="14">
        <v>3811100</v>
      </c>
      <c r="G115" s="14">
        <v>2999600</v>
      </c>
      <c r="H115" s="34">
        <f t="shared" si="11"/>
        <v>811500</v>
      </c>
      <c r="I115" s="48">
        <v>3500000</v>
      </c>
      <c r="J115" s="35">
        <v>2883000</v>
      </c>
      <c r="K115" s="14">
        <f t="shared" si="12"/>
        <v>617000</v>
      </c>
      <c r="L115" s="57">
        <f t="shared" si="7"/>
        <v>0.9183700244024035</v>
      </c>
      <c r="M115" s="57">
        <f t="shared" si="8"/>
        <v>0.9611281504200561</v>
      </c>
      <c r="N115" s="57">
        <f t="shared" si="9"/>
        <v>0.7603203943314849</v>
      </c>
    </row>
    <row r="116" spans="1:14" s="62" customFormat="1" ht="12.75">
      <c r="A116" s="8"/>
      <c r="B116" s="8">
        <v>75478</v>
      </c>
      <c r="C116" s="10" t="s">
        <v>163</v>
      </c>
      <c r="D116" s="11">
        <f>D117</f>
        <v>23500</v>
      </c>
      <c r="E116" s="11">
        <f>E117</f>
        <v>1700</v>
      </c>
      <c r="F116" s="11">
        <f>F117</f>
        <v>24700</v>
      </c>
      <c r="G116" s="11">
        <f>G117</f>
        <v>1700</v>
      </c>
      <c r="H116" s="32">
        <f t="shared" si="11"/>
        <v>23000</v>
      </c>
      <c r="I116" s="47">
        <f>I117</f>
        <v>23000</v>
      </c>
      <c r="J116" s="33">
        <f>J117</f>
        <v>1700</v>
      </c>
      <c r="K116" s="11">
        <f t="shared" si="12"/>
        <v>21300</v>
      </c>
      <c r="L116" s="84">
        <f t="shared" si="7"/>
        <v>0.9311740890688259</v>
      </c>
      <c r="M116" s="84">
        <f t="shared" si="8"/>
        <v>1</v>
      </c>
      <c r="N116" s="84">
        <f t="shared" si="9"/>
        <v>0.9260869565217391</v>
      </c>
    </row>
    <row r="117" spans="1:14" s="62" customFormat="1" ht="12.75">
      <c r="A117" s="12"/>
      <c r="B117" s="12"/>
      <c r="C117" s="13" t="s">
        <v>109</v>
      </c>
      <c r="D117" s="14">
        <v>23500</v>
      </c>
      <c r="E117" s="14">
        <v>1700</v>
      </c>
      <c r="F117" s="14">
        <v>24700</v>
      </c>
      <c r="G117" s="14">
        <v>1700</v>
      </c>
      <c r="H117" s="34">
        <f t="shared" si="11"/>
        <v>23000</v>
      </c>
      <c r="I117" s="48">
        <v>23000</v>
      </c>
      <c r="J117" s="35">
        <v>1700</v>
      </c>
      <c r="K117" s="14">
        <f t="shared" si="12"/>
        <v>21300</v>
      </c>
      <c r="L117" s="57">
        <f t="shared" si="7"/>
        <v>0.9311740890688259</v>
      </c>
      <c r="M117" s="57">
        <f t="shared" si="8"/>
        <v>1</v>
      </c>
      <c r="N117" s="57">
        <f t="shared" si="9"/>
        <v>0.9260869565217391</v>
      </c>
    </row>
    <row r="118" spans="1:14" s="62" customFormat="1" ht="63.75">
      <c r="A118" s="6">
        <v>756</v>
      </c>
      <c r="B118" s="6"/>
      <c r="C118" s="7" t="s">
        <v>164</v>
      </c>
      <c r="D118" s="7">
        <f>D119</f>
        <v>511000</v>
      </c>
      <c r="E118" s="7">
        <f>E119</f>
        <v>78000</v>
      </c>
      <c r="F118" s="7">
        <f>F119</f>
        <v>526250</v>
      </c>
      <c r="G118" s="7">
        <f>G119</f>
        <v>133250</v>
      </c>
      <c r="H118" s="70">
        <f t="shared" si="11"/>
        <v>393000</v>
      </c>
      <c r="I118" s="54">
        <f>I119</f>
        <v>526000</v>
      </c>
      <c r="J118" s="52">
        <f>J119</f>
        <v>133000</v>
      </c>
      <c r="K118" s="7">
        <f t="shared" si="12"/>
        <v>393000</v>
      </c>
      <c r="L118" s="82">
        <f t="shared" si="7"/>
        <v>0.9995249406175772</v>
      </c>
      <c r="M118" s="82">
        <f t="shared" si="8"/>
        <v>0.99812382739212</v>
      </c>
      <c r="N118" s="82">
        <f t="shared" si="9"/>
        <v>1</v>
      </c>
    </row>
    <row r="119" spans="1:14" s="62" customFormat="1" ht="38.25">
      <c r="A119" s="8"/>
      <c r="B119" s="8">
        <v>75647</v>
      </c>
      <c r="C119" s="10" t="s">
        <v>165</v>
      </c>
      <c r="D119" s="11">
        <f>SUM(D120:D121)</f>
        <v>511000</v>
      </c>
      <c r="E119" s="11">
        <f>SUM(E120:E121)</f>
        <v>78000</v>
      </c>
      <c r="F119" s="11">
        <f>SUM(F120:F121)</f>
        <v>526250</v>
      </c>
      <c r="G119" s="11">
        <f>SUM(G120:G121)</f>
        <v>133250</v>
      </c>
      <c r="H119" s="32">
        <f t="shared" si="11"/>
        <v>393000</v>
      </c>
      <c r="I119" s="47">
        <f>SUM(I120:I121)</f>
        <v>526000</v>
      </c>
      <c r="J119" s="33">
        <f>SUM(J120:J121)</f>
        <v>133000</v>
      </c>
      <c r="K119" s="11">
        <f t="shared" si="12"/>
        <v>393000</v>
      </c>
      <c r="L119" s="84">
        <f t="shared" si="7"/>
        <v>0.9995249406175772</v>
      </c>
      <c r="M119" s="84">
        <f t="shared" si="8"/>
        <v>0.99812382739212</v>
      </c>
      <c r="N119" s="84">
        <f t="shared" si="9"/>
        <v>1</v>
      </c>
    </row>
    <row r="120" spans="1:14" s="62" customFormat="1" ht="12.75">
      <c r="A120" s="8"/>
      <c r="B120" s="8"/>
      <c r="C120" s="13" t="s">
        <v>109</v>
      </c>
      <c r="D120" s="14">
        <v>361000</v>
      </c>
      <c r="E120" s="14">
        <v>78000</v>
      </c>
      <c r="F120" s="14">
        <v>418250</v>
      </c>
      <c r="G120" s="14">
        <v>133250</v>
      </c>
      <c r="H120" s="34">
        <f t="shared" si="11"/>
        <v>285000</v>
      </c>
      <c r="I120" s="48">
        <v>418000</v>
      </c>
      <c r="J120" s="35">
        <v>133000</v>
      </c>
      <c r="K120" s="14">
        <f t="shared" si="12"/>
        <v>285000</v>
      </c>
      <c r="L120" s="57">
        <f t="shared" si="7"/>
        <v>0.9994022713687986</v>
      </c>
      <c r="M120" s="57">
        <f t="shared" si="8"/>
        <v>0.99812382739212</v>
      </c>
      <c r="N120" s="57">
        <f t="shared" si="9"/>
        <v>1</v>
      </c>
    </row>
    <row r="121" spans="1:14" s="62" customFormat="1" ht="25.5">
      <c r="A121" s="8"/>
      <c r="B121" s="8"/>
      <c r="C121" s="13" t="s">
        <v>425</v>
      </c>
      <c r="D121" s="14">
        <v>150000</v>
      </c>
      <c r="E121" s="14"/>
      <c r="F121" s="14">
        <v>108000</v>
      </c>
      <c r="G121" s="14"/>
      <c r="H121" s="34">
        <f t="shared" si="11"/>
        <v>108000</v>
      </c>
      <c r="I121" s="48">
        <v>108000</v>
      </c>
      <c r="J121" s="35"/>
      <c r="K121" s="14">
        <f t="shared" si="12"/>
        <v>108000</v>
      </c>
      <c r="L121" s="57">
        <f t="shared" si="7"/>
        <v>1</v>
      </c>
      <c r="M121" s="57"/>
      <c r="N121" s="57">
        <f t="shared" si="9"/>
        <v>1</v>
      </c>
    </row>
    <row r="122" spans="1:14" s="62" customFormat="1" ht="19.5" customHeight="1">
      <c r="A122" s="6">
        <v>757</v>
      </c>
      <c r="B122" s="6"/>
      <c r="C122" s="7" t="s">
        <v>166</v>
      </c>
      <c r="D122" s="7">
        <f>D123</f>
        <v>5125500</v>
      </c>
      <c r="E122" s="7">
        <f>E123</f>
        <v>0</v>
      </c>
      <c r="F122" s="7">
        <f>F123</f>
        <v>6200000</v>
      </c>
      <c r="G122" s="7">
        <f>G123</f>
        <v>0</v>
      </c>
      <c r="H122" s="70">
        <f t="shared" si="11"/>
        <v>6200000</v>
      </c>
      <c r="I122" s="54">
        <f>I123</f>
        <v>6200000</v>
      </c>
      <c r="J122" s="52">
        <f>J123</f>
        <v>0</v>
      </c>
      <c r="K122" s="7">
        <f t="shared" si="12"/>
        <v>6200000</v>
      </c>
      <c r="L122" s="82">
        <f t="shared" si="7"/>
        <v>1</v>
      </c>
      <c r="M122" s="82"/>
      <c r="N122" s="82">
        <f t="shared" si="9"/>
        <v>1</v>
      </c>
    </row>
    <row r="123" spans="1:14" s="62" customFormat="1" ht="38.25">
      <c r="A123" s="8"/>
      <c r="B123" s="8">
        <v>75702</v>
      </c>
      <c r="C123" s="10" t="s">
        <v>167</v>
      </c>
      <c r="D123" s="11">
        <f>SUM(D124:D124)</f>
        <v>5125500</v>
      </c>
      <c r="E123" s="11">
        <f>SUM(E124:E124)</f>
        <v>0</v>
      </c>
      <c r="F123" s="11">
        <f>SUM(F124:F124)</f>
        <v>6200000</v>
      </c>
      <c r="G123" s="11">
        <f>SUM(G124:G124)</f>
        <v>0</v>
      </c>
      <c r="H123" s="32">
        <f t="shared" si="11"/>
        <v>6200000</v>
      </c>
      <c r="I123" s="47">
        <f>SUM(I124:I124)</f>
        <v>6200000</v>
      </c>
      <c r="J123" s="33">
        <f>SUM(J124:J124)</f>
        <v>0</v>
      </c>
      <c r="K123" s="11">
        <f t="shared" si="12"/>
        <v>6200000</v>
      </c>
      <c r="L123" s="84">
        <f t="shared" si="7"/>
        <v>1</v>
      </c>
      <c r="M123" s="84"/>
      <c r="N123" s="84">
        <f t="shared" si="9"/>
        <v>1</v>
      </c>
    </row>
    <row r="124" spans="1:14" s="62" customFormat="1" ht="12.75">
      <c r="A124" s="12"/>
      <c r="B124" s="12"/>
      <c r="C124" s="13" t="s">
        <v>109</v>
      </c>
      <c r="D124" s="14">
        <v>5125500</v>
      </c>
      <c r="E124" s="14"/>
      <c r="F124" s="14">
        <v>6200000</v>
      </c>
      <c r="G124" s="14"/>
      <c r="H124" s="34">
        <f t="shared" si="11"/>
        <v>6200000</v>
      </c>
      <c r="I124" s="48">
        <v>6200000</v>
      </c>
      <c r="J124" s="35"/>
      <c r="K124" s="14">
        <f t="shared" si="12"/>
        <v>6200000</v>
      </c>
      <c r="L124" s="57">
        <f t="shared" si="7"/>
        <v>1</v>
      </c>
      <c r="M124" s="57"/>
      <c r="N124" s="57">
        <f t="shared" si="9"/>
        <v>1</v>
      </c>
    </row>
    <row r="125" spans="1:14" s="62" customFormat="1" ht="19.5" customHeight="1">
      <c r="A125" s="6">
        <v>758</v>
      </c>
      <c r="B125" s="6"/>
      <c r="C125" s="7" t="s">
        <v>168</v>
      </c>
      <c r="D125" s="7">
        <f>D126+D129</f>
        <v>7971683</v>
      </c>
      <c r="E125" s="7">
        <f>E126+E129</f>
        <v>0</v>
      </c>
      <c r="F125" s="7">
        <f>F126+F129</f>
        <v>12991374</v>
      </c>
      <c r="G125" s="7">
        <f>G126+G129</f>
        <v>0</v>
      </c>
      <c r="H125" s="70">
        <f t="shared" si="11"/>
        <v>12991374</v>
      </c>
      <c r="I125" s="54">
        <f>I126+I129</f>
        <v>12292000</v>
      </c>
      <c r="J125" s="52">
        <f>J126+J129</f>
        <v>0</v>
      </c>
      <c r="K125" s="7">
        <f t="shared" si="12"/>
        <v>12292000</v>
      </c>
      <c r="L125" s="82">
        <f t="shared" si="7"/>
        <v>0.9461662792557585</v>
      </c>
      <c r="M125" s="82"/>
      <c r="N125" s="82">
        <f t="shared" si="9"/>
        <v>0.9461662792557585</v>
      </c>
    </row>
    <row r="126" spans="1:14" s="62" customFormat="1" ht="12.75">
      <c r="A126" s="8"/>
      <c r="B126" s="8">
        <v>75818</v>
      </c>
      <c r="C126" s="10" t="s">
        <v>169</v>
      </c>
      <c r="D126" s="11">
        <f>D127+D128</f>
        <v>1069069</v>
      </c>
      <c r="E126" s="11">
        <f>E127+E128</f>
        <v>0</v>
      </c>
      <c r="F126" s="11">
        <f>F127+F128</f>
        <v>5930000</v>
      </c>
      <c r="G126" s="11">
        <f>G127+G128</f>
        <v>0</v>
      </c>
      <c r="H126" s="32">
        <f t="shared" si="11"/>
        <v>5930000</v>
      </c>
      <c r="I126" s="47">
        <f>I127+I128</f>
        <v>5230000</v>
      </c>
      <c r="J126" s="33">
        <f>J127+J128</f>
        <v>0</v>
      </c>
      <c r="K126" s="11">
        <f t="shared" si="12"/>
        <v>5230000</v>
      </c>
      <c r="L126" s="84">
        <f t="shared" si="7"/>
        <v>0.8819561551433389</v>
      </c>
      <c r="M126" s="84"/>
      <c r="N126" s="84">
        <f t="shared" si="9"/>
        <v>0.8819561551433389</v>
      </c>
    </row>
    <row r="127" spans="1:14" s="62" customFormat="1" ht="12.75">
      <c r="A127" s="8"/>
      <c r="B127" s="8"/>
      <c r="C127" s="13" t="s">
        <v>170</v>
      </c>
      <c r="D127" s="14">
        <v>545379</v>
      </c>
      <c r="E127" s="14"/>
      <c r="F127" s="14">
        <v>2500000</v>
      </c>
      <c r="G127" s="14"/>
      <c r="H127" s="34">
        <f t="shared" si="11"/>
        <v>2500000</v>
      </c>
      <c r="I127" s="48">
        <v>2000000</v>
      </c>
      <c r="J127" s="35"/>
      <c r="K127" s="14">
        <f t="shared" si="12"/>
        <v>2000000</v>
      </c>
      <c r="L127" s="57">
        <f t="shared" si="7"/>
        <v>0.8</v>
      </c>
      <c r="M127" s="57"/>
      <c r="N127" s="57">
        <f t="shared" si="9"/>
        <v>0.8</v>
      </c>
    </row>
    <row r="128" spans="1:14" s="62" customFormat="1" ht="12.75">
      <c r="A128" s="8"/>
      <c r="B128" s="8"/>
      <c r="C128" s="13" t="s">
        <v>171</v>
      </c>
      <c r="D128" s="14">
        <v>523690</v>
      </c>
      <c r="E128" s="14"/>
      <c r="F128" s="14">
        <v>3430000</v>
      </c>
      <c r="G128" s="14"/>
      <c r="H128" s="34">
        <f t="shared" si="11"/>
        <v>3430000</v>
      </c>
      <c r="I128" s="48">
        <v>3230000</v>
      </c>
      <c r="J128" s="35"/>
      <c r="K128" s="14">
        <f t="shared" si="12"/>
        <v>3230000</v>
      </c>
      <c r="L128" s="57">
        <f t="shared" si="7"/>
        <v>0.9416909620991254</v>
      </c>
      <c r="M128" s="57"/>
      <c r="N128" s="57">
        <f t="shared" si="9"/>
        <v>0.9416909620991254</v>
      </c>
    </row>
    <row r="129" spans="1:14" s="62" customFormat="1" ht="25.5">
      <c r="A129" s="8"/>
      <c r="B129" s="8">
        <v>75832</v>
      </c>
      <c r="C129" s="10" t="s">
        <v>172</v>
      </c>
      <c r="D129" s="11">
        <f>D130</f>
        <v>6902614</v>
      </c>
      <c r="E129" s="11">
        <f>E130</f>
        <v>0</v>
      </c>
      <c r="F129" s="11">
        <f>F130</f>
        <v>7061374</v>
      </c>
      <c r="G129" s="11">
        <f>G130</f>
        <v>0</v>
      </c>
      <c r="H129" s="32">
        <f t="shared" si="11"/>
        <v>7061374</v>
      </c>
      <c r="I129" s="47">
        <f>I130</f>
        <v>7062000</v>
      </c>
      <c r="J129" s="33">
        <f>J130</f>
        <v>0</v>
      </c>
      <c r="K129" s="11">
        <f t="shared" si="12"/>
        <v>7062000</v>
      </c>
      <c r="L129" s="84">
        <f t="shared" si="7"/>
        <v>1.0000886513021403</v>
      </c>
      <c r="M129" s="84"/>
      <c r="N129" s="84">
        <f t="shared" si="9"/>
        <v>1.0000886513021403</v>
      </c>
    </row>
    <row r="130" spans="1:14" s="62" customFormat="1" ht="12.75">
      <c r="A130" s="8"/>
      <c r="B130" s="8"/>
      <c r="C130" s="13" t="s">
        <v>403</v>
      </c>
      <c r="D130" s="14">
        <v>6902614</v>
      </c>
      <c r="E130" s="14"/>
      <c r="F130" s="14">
        <v>7061374</v>
      </c>
      <c r="G130" s="14"/>
      <c r="H130" s="34">
        <f t="shared" si="11"/>
        <v>7061374</v>
      </c>
      <c r="I130" s="48">
        <v>7062000</v>
      </c>
      <c r="J130" s="35"/>
      <c r="K130" s="14">
        <f t="shared" si="12"/>
        <v>7062000</v>
      </c>
      <c r="L130" s="57">
        <f t="shared" si="7"/>
        <v>1.0000886513021403</v>
      </c>
      <c r="M130" s="57"/>
      <c r="N130" s="57">
        <f t="shared" si="9"/>
        <v>1.0000886513021403</v>
      </c>
    </row>
    <row r="131" spans="1:14" s="62" customFormat="1" ht="19.5" customHeight="1">
      <c r="A131" s="6">
        <v>801</v>
      </c>
      <c r="B131" s="6"/>
      <c r="C131" s="7" t="s">
        <v>404</v>
      </c>
      <c r="D131" s="7">
        <f>D132+D152+D155+D188+D190+D202+D204+D214+D222+D233+D235+D238+D240+D243+D245</f>
        <v>152249857</v>
      </c>
      <c r="E131" s="7">
        <f>E132+E152+E155+E188+E190+E202+E204+E214+E222+E233+E235+E238+E240+E243+E245</f>
        <v>117144850</v>
      </c>
      <c r="F131" s="7">
        <f>F132+F152+F155+F188+F190+F202+F204+F214+F222+F233+F235+F238+F240+F243+F245</f>
        <v>163836440</v>
      </c>
      <c r="G131" s="7">
        <f>G132+G152+G155+G188+G190+G202+G204+G214+G222+G233+G235+G238+G240+G243+G245</f>
        <v>123448140</v>
      </c>
      <c r="H131" s="70">
        <f t="shared" si="11"/>
        <v>40388300</v>
      </c>
      <c r="I131" s="54">
        <f>I132+I152+I155+I188+I190+I202+I204+I214+I222+I233+I235+I238+I240+I243+I245</f>
        <v>157632140</v>
      </c>
      <c r="J131" s="52">
        <f>J132+J152+J155+J188+J190+J202+J204+J214+J222+J233+J235+J238+J240+J243+J245</f>
        <v>122218490</v>
      </c>
      <c r="K131" s="7">
        <f t="shared" si="12"/>
        <v>35413650</v>
      </c>
      <c r="L131" s="82">
        <f t="shared" si="7"/>
        <v>0.9621311351735914</v>
      </c>
      <c r="M131" s="82">
        <f t="shared" si="8"/>
        <v>0.9900391370821788</v>
      </c>
      <c r="N131" s="82">
        <f t="shared" si="9"/>
        <v>0.8768294283245396</v>
      </c>
    </row>
    <row r="132" spans="1:14" s="62" customFormat="1" ht="12.75">
      <c r="A132" s="8"/>
      <c r="B132" s="8">
        <v>80101</v>
      </c>
      <c r="C132" s="10" t="s">
        <v>173</v>
      </c>
      <c r="D132" s="11">
        <f>SUM(D133:D151)</f>
        <v>36633320</v>
      </c>
      <c r="E132" s="11">
        <f>SUM(E133:E151)</f>
        <v>28924040</v>
      </c>
      <c r="F132" s="11">
        <f>SUM(F133:F151)</f>
        <v>40456900</v>
      </c>
      <c r="G132" s="11">
        <f>SUM(G133:G151)</f>
        <v>29740400</v>
      </c>
      <c r="H132" s="34">
        <f t="shared" si="11"/>
        <v>10716500</v>
      </c>
      <c r="I132" s="47">
        <f>SUM(I133:I151)</f>
        <v>37227600</v>
      </c>
      <c r="J132" s="33">
        <f>SUM(J133:J151)</f>
        <v>29253700</v>
      </c>
      <c r="K132" s="14">
        <f t="shared" si="12"/>
        <v>7973900</v>
      </c>
      <c r="L132" s="57">
        <f t="shared" si="7"/>
        <v>0.9201792524884507</v>
      </c>
      <c r="M132" s="57">
        <f t="shared" si="8"/>
        <v>0.9836350553455905</v>
      </c>
      <c r="N132" s="57">
        <f t="shared" si="9"/>
        <v>0.7440768907759063</v>
      </c>
    </row>
    <row r="133" spans="1:14" s="62" customFormat="1" ht="12.75">
      <c r="A133" s="12"/>
      <c r="B133" s="12"/>
      <c r="C133" s="13" t="s">
        <v>174</v>
      </c>
      <c r="D133" s="14">
        <v>2150800</v>
      </c>
      <c r="E133" s="14">
        <v>1790300</v>
      </c>
      <c r="F133" s="14">
        <v>2188600</v>
      </c>
      <c r="G133" s="14">
        <v>1798400</v>
      </c>
      <c r="H133" s="34">
        <f t="shared" si="11"/>
        <v>390200</v>
      </c>
      <c r="I133" s="48">
        <v>2134600</v>
      </c>
      <c r="J133" s="35">
        <v>1762400</v>
      </c>
      <c r="K133" s="14">
        <f t="shared" si="12"/>
        <v>372200</v>
      </c>
      <c r="L133" s="57">
        <f t="shared" si="7"/>
        <v>0.9753266928630174</v>
      </c>
      <c r="M133" s="57">
        <f t="shared" si="8"/>
        <v>0.979982206405694</v>
      </c>
      <c r="N133" s="57">
        <f t="shared" si="9"/>
        <v>0.9538698103536648</v>
      </c>
    </row>
    <row r="134" spans="1:14" s="62" customFormat="1" ht="12.75">
      <c r="A134" s="12"/>
      <c r="B134" s="12"/>
      <c r="C134" s="13" t="s">
        <v>175</v>
      </c>
      <c r="D134" s="14">
        <v>2634040</v>
      </c>
      <c r="E134" s="14">
        <v>2289240</v>
      </c>
      <c r="F134" s="14">
        <v>2607400</v>
      </c>
      <c r="G134" s="14">
        <v>2159200</v>
      </c>
      <c r="H134" s="34">
        <f t="shared" si="11"/>
        <v>448200</v>
      </c>
      <c r="I134" s="48">
        <v>2425200</v>
      </c>
      <c r="J134" s="35">
        <v>2127000</v>
      </c>
      <c r="K134" s="14">
        <f t="shared" si="12"/>
        <v>298200</v>
      </c>
      <c r="L134" s="57">
        <f t="shared" si="7"/>
        <v>0.9301219605737516</v>
      </c>
      <c r="M134" s="57">
        <f t="shared" si="8"/>
        <v>0.9850870692849203</v>
      </c>
      <c r="N134" s="57">
        <f t="shared" si="9"/>
        <v>0.6653279785809906</v>
      </c>
    </row>
    <row r="135" spans="1:14" s="62" customFormat="1" ht="12.75">
      <c r="A135" s="12"/>
      <c r="B135" s="12"/>
      <c r="C135" s="13" t="s">
        <v>176</v>
      </c>
      <c r="D135" s="14">
        <v>5242950</v>
      </c>
      <c r="E135" s="14">
        <v>4175300</v>
      </c>
      <c r="F135" s="14">
        <v>7110100</v>
      </c>
      <c r="G135" s="14">
        <v>4069500</v>
      </c>
      <c r="H135" s="34">
        <f t="shared" si="11"/>
        <v>3040600</v>
      </c>
      <c r="I135" s="48">
        <v>5036300</v>
      </c>
      <c r="J135" s="35">
        <v>3992700</v>
      </c>
      <c r="K135" s="14">
        <f t="shared" si="12"/>
        <v>1043600</v>
      </c>
      <c r="L135" s="57">
        <f t="shared" si="7"/>
        <v>0.7083304032292091</v>
      </c>
      <c r="M135" s="57">
        <f t="shared" si="8"/>
        <v>0.9811279026907482</v>
      </c>
      <c r="N135" s="57">
        <f t="shared" si="9"/>
        <v>0.34322173255278565</v>
      </c>
    </row>
    <row r="136" spans="1:14" s="62" customFormat="1" ht="12.75">
      <c r="A136" s="12"/>
      <c r="B136" s="12"/>
      <c r="C136" s="13" t="s">
        <v>177</v>
      </c>
      <c r="D136" s="14">
        <v>809100</v>
      </c>
      <c r="E136" s="14">
        <v>657100</v>
      </c>
      <c r="F136" s="14">
        <v>810600</v>
      </c>
      <c r="G136" s="14">
        <v>634000</v>
      </c>
      <c r="H136" s="34">
        <f t="shared" si="11"/>
        <v>176600</v>
      </c>
      <c r="I136" s="48">
        <v>802800</v>
      </c>
      <c r="J136" s="35">
        <v>626200</v>
      </c>
      <c r="K136" s="14">
        <f t="shared" si="12"/>
        <v>176600</v>
      </c>
      <c r="L136" s="57">
        <f aca="true" t="shared" si="14" ref="L136:L199">I136/F136</f>
        <v>0.9903774981495189</v>
      </c>
      <c r="M136" s="57">
        <f aca="true" t="shared" si="15" ref="M136:M199">J136/G136</f>
        <v>0.9876971608832807</v>
      </c>
      <c r="N136" s="57">
        <f aca="true" t="shared" si="16" ref="N136:N199">K136/H136</f>
        <v>1</v>
      </c>
    </row>
    <row r="137" spans="1:14" s="62" customFormat="1" ht="12.75">
      <c r="A137" s="12"/>
      <c r="B137" s="12"/>
      <c r="C137" s="13" t="s">
        <v>178</v>
      </c>
      <c r="D137" s="14">
        <v>1407220</v>
      </c>
      <c r="E137" s="14">
        <v>1156400</v>
      </c>
      <c r="F137" s="14">
        <v>1469300</v>
      </c>
      <c r="G137" s="14">
        <v>1218100</v>
      </c>
      <c r="H137" s="34">
        <f t="shared" si="11"/>
        <v>251200</v>
      </c>
      <c r="I137" s="48">
        <v>1433300</v>
      </c>
      <c r="J137" s="35">
        <v>1182100</v>
      </c>
      <c r="K137" s="14">
        <f t="shared" si="12"/>
        <v>251200</v>
      </c>
      <c r="L137" s="57">
        <f t="shared" si="14"/>
        <v>0.9754985367181651</v>
      </c>
      <c r="M137" s="57">
        <f t="shared" si="15"/>
        <v>0.9704457762088499</v>
      </c>
      <c r="N137" s="57">
        <f t="shared" si="16"/>
        <v>1</v>
      </c>
    </row>
    <row r="138" spans="1:14" s="62" customFormat="1" ht="12.75">
      <c r="A138" s="12"/>
      <c r="B138" s="12"/>
      <c r="C138" s="13" t="s">
        <v>179</v>
      </c>
      <c r="D138" s="14">
        <v>985480</v>
      </c>
      <c r="E138" s="14">
        <v>754900</v>
      </c>
      <c r="F138" s="14">
        <v>1005400</v>
      </c>
      <c r="G138" s="14">
        <v>761100</v>
      </c>
      <c r="H138" s="34">
        <f t="shared" si="11"/>
        <v>244300</v>
      </c>
      <c r="I138" s="48">
        <v>995500</v>
      </c>
      <c r="J138" s="35">
        <v>751200</v>
      </c>
      <c r="K138" s="14">
        <f t="shared" si="12"/>
        <v>244300</v>
      </c>
      <c r="L138" s="57">
        <f t="shared" si="14"/>
        <v>0.9901531728665208</v>
      </c>
      <c r="M138" s="57">
        <f t="shared" si="15"/>
        <v>0.9869925108395743</v>
      </c>
      <c r="N138" s="57">
        <f t="shared" si="16"/>
        <v>1</v>
      </c>
    </row>
    <row r="139" spans="1:14" s="62" customFormat="1" ht="12.75">
      <c r="A139" s="12"/>
      <c r="B139" s="12"/>
      <c r="C139" s="13" t="s">
        <v>180</v>
      </c>
      <c r="D139" s="14">
        <v>952630</v>
      </c>
      <c r="E139" s="14">
        <v>753700</v>
      </c>
      <c r="F139" s="14">
        <v>1022900</v>
      </c>
      <c r="G139" s="14">
        <v>827400</v>
      </c>
      <c r="H139" s="34">
        <f t="shared" si="11"/>
        <v>195500</v>
      </c>
      <c r="I139" s="48">
        <v>1007800</v>
      </c>
      <c r="J139" s="35">
        <v>817300</v>
      </c>
      <c r="K139" s="14">
        <f t="shared" si="12"/>
        <v>190500</v>
      </c>
      <c r="L139" s="57">
        <f t="shared" si="14"/>
        <v>0.985238048685111</v>
      </c>
      <c r="M139" s="57">
        <f t="shared" si="15"/>
        <v>0.9877930867778584</v>
      </c>
      <c r="N139" s="57">
        <f t="shared" si="16"/>
        <v>0.9744245524296675</v>
      </c>
    </row>
    <row r="140" spans="1:14" s="62" customFormat="1" ht="12.75">
      <c r="A140" s="12"/>
      <c r="B140" s="12"/>
      <c r="C140" s="13" t="s">
        <v>181</v>
      </c>
      <c r="D140" s="14">
        <v>1951400</v>
      </c>
      <c r="E140" s="14">
        <v>1656500</v>
      </c>
      <c r="F140" s="14">
        <v>2114400</v>
      </c>
      <c r="G140" s="14">
        <v>1803900</v>
      </c>
      <c r="H140" s="34">
        <f t="shared" si="11"/>
        <v>310500</v>
      </c>
      <c r="I140" s="48">
        <v>2089700</v>
      </c>
      <c r="J140" s="35">
        <v>1779200</v>
      </c>
      <c r="K140" s="14">
        <f t="shared" si="12"/>
        <v>310500</v>
      </c>
      <c r="L140" s="57">
        <f t="shared" si="14"/>
        <v>0.9883181990162694</v>
      </c>
      <c r="M140" s="57">
        <f t="shared" si="15"/>
        <v>0.9863074449803204</v>
      </c>
      <c r="N140" s="57">
        <f t="shared" si="16"/>
        <v>1</v>
      </c>
    </row>
    <row r="141" spans="1:14" s="62" customFormat="1" ht="12.75">
      <c r="A141" s="12"/>
      <c r="B141" s="12"/>
      <c r="C141" s="13" t="s">
        <v>182</v>
      </c>
      <c r="D141" s="14">
        <v>3494060</v>
      </c>
      <c r="E141" s="14">
        <v>2893500</v>
      </c>
      <c r="F141" s="14">
        <v>3710300</v>
      </c>
      <c r="G141" s="14">
        <v>2980800</v>
      </c>
      <c r="H141" s="34">
        <f t="shared" si="11"/>
        <v>729500</v>
      </c>
      <c r="I141" s="48">
        <v>3598100</v>
      </c>
      <c r="J141" s="35">
        <v>2938600</v>
      </c>
      <c r="K141" s="14">
        <f t="shared" si="12"/>
        <v>659500</v>
      </c>
      <c r="L141" s="57">
        <f t="shared" si="14"/>
        <v>0.969759857693448</v>
      </c>
      <c r="M141" s="57">
        <f t="shared" si="15"/>
        <v>0.9858427267847558</v>
      </c>
      <c r="N141" s="57">
        <f t="shared" si="16"/>
        <v>0.9040438656614119</v>
      </c>
    </row>
    <row r="142" spans="1:14" s="62" customFormat="1" ht="12.75">
      <c r="A142" s="12"/>
      <c r="B142" s="12"/>
      <c r="C142" s="13" t="s">
        <v>183</v>
      </c>
      <c r="D142" s="14">
        <v>3083400</v>
      </c>
      <c r="E142" s="14">
        <v>2524500</v>
      </c>
      <c r="F142" s="14">
        <v>3358700</v>
      </c>
      <c r="G142" s="14">
        <v>2719400</v>
      </c>
      <c r="H142" s="34">
        <f t="shared" si="11"/>
        <v>639300</v>
      </c>
      <c r="I142" s="48">
        <v>3248700</v>
      </c>
      <c r="J142" s="35">
        <v>2659400</v>
      </c>
      <c r="K142" s="14">
        <f t="shared" si="12"/>
        <v>589300</v>
      </c>
      <c r="L142" s="57">
        <f t="shared" si="14"/>
        <v>0.9672492333343258</v>
      </c>
      <c r="M142" s="57">
        <f t="shared" si="15"/>
        <v>0.9779363094800324</v>
      </c>
      <c r="N142" s="57">
        <f t="shared" si="16"/>
        <v>0.9217894572188331</v>
      </c>
    </row>
    <row r="143" spans="1:14" s="62" customFormat="1" ht="12.75">
      <c r="A143" s="12"/>
      <c r="B143" s="12"/>
      <c r="C143" s="13" t="s">
        <v>184</v>
      </c>
      <c r="D143" s="14">
        <v>1545120</v>
      </c>
      <c r="E143" s="14">
        <v>1189100</v>
      </c>
      <c r="F143" s="14">
        <v>1881600</v>
      </c>
      <c r="G143" s="14">
        <v>1315200</v>
      </c>
      <c r="H143" s="34">
        <f t="shared" si="11"/>
        <v>566400</v>
      </c>
      <c r="I143" s="48">
        <v>1719200</v>
      </c>
      <c r="J143" s="35">
        <v>1297800</v>
      </c>
      <c r="K143" s="14">
        <f t="shared" si="12"/>
        <v>421400</v>
      </c>
      <c r="L143" s="57">
        <f t="shared" si="14"/>
        <v>0.9136904761904762</v>
      </c>
      <c r="M143" s="57">
        <f t="shared" si="15"/>
        <v>0.9867700729927007</v>
      </c>
      <c r="N143" s="57">
        <f t="shared" si="16"/>
        <v>0.743997175141243</v>
      </c>
    </row>
    <row r="144" spans="1:14" s="62" customFormat="1" ht="12.75">
      <c r="A144" s="12"/>
      <c r="B144" s="12"/>
      <c r="C144" s="13" t="s">
        <v>185</v>
      </c>
      <c r="D144" s="14">
        <v>1861080</v>
      </c>
      <c r="E144" s="14">
        <v>1481900</v>
      </c>
      <c r="F144" s="14">
        <v>1977800</v>
      </c>
      <c r="G144" s="14">
        <v>1580700</v>
      </c>
      <c r="H144" s="34">
        <f aca="true" t="shared" si="17" ref="H144:H195">F144-G144</f>
        <v>397100</v>
      </c>
      <c r="I144" s="48">
        <v>1916700</v>
      </c>
      <c r="J144" s="35">
        <v>1544600</v>
      </c>
      <c r="K144" s="14">
        <f aca="true" t="shared" si="18" ref="K144:K195">I144-J144</f>
        <v>372100</v>
      </c>
      <c r="L144" s="57">
        <f t="shared" si="14"/>
        <v>0.9691070886843968</v>
      </c>
      <c r="M144" s="57">
        <f t="shared" si="15"/>
        <v>0.9771620168279876</v>
      </c>
      <c r="N144" s="57">
        <f t="shared" si="16"/>
        <v>0.9370435658524301</v>
      </c>
    </row>
    <row r="145" spans="1:14" s="62" customFormat="1" ht="12.75">
      <c r="A145" s="12"/>
      <c r="B145" s="12"/>
      <c r="C145" s="13" t="s">
        <v>186</v>
      </c>
      <c r="D145" s="14">
        <v>2393810</v>
      </c>
      <c r="E145" s="14">
        <v>2075300</v>
      </c>
      <c r="F145" s="14">
        <v>2514600</v>
      </c>
      <c r="G145" s="14">
        <v>2149500</v>
      </c>
      <c r="H145" s="34">
        <f t="shared" si="17"/>
        <v>365100</v>
      </c>
      <c r="I145" s="48">
        <v>2445100</v>
      </c>
      <c r="J145" s="35">
        <v>2120000</v>
      </c>
      <c r="K145" s="14">
        <f t="shared" si="18"/>
        <v>325100</v>
      </c>
      <c r="L145" s="57">
        <f t="shared" si="14"/>
        <v>0.9723614093692834</v>
      </c>
      <c r="M145" s="57">
        <f t="shared" si="15"/>
        <v>0.9862758781111887</v>
      </c>
      <c r="N145" s="57">
        <f t="shared" si="16"/>
        <v>0.8904409750753218</v>
      </c>
    </row>
    <row r="146" spans="1:14" s="2" customFormat="1" ht="12.75">
      <c r="A146" s="12"/>
      <c r="B146" s="12"/>
      <c r="C146" s="13" t="s">
        <v>187</v>
      </c>
      <c r="D146" s="14">
        <v>2207530</v>
      </c>
      <c r="E146" s="14">
        <v>1756400</v>
      </c>
      <c r="F146" s="14">
        <v>2207600</v>
      </c>
      <c r="G146" s="14">
        <v>1787300</v>
      </c>
      <c r="H146" s="34">
        <f t="shared" si="17"/>
        <v>420300</v>
      </c>
      <c r="I146" s="48">
        <v>2184900</v>
      </c>
      <c r="J146" s="35">
        <v>1764600</v>
      </c>
      <c r="K146" s="14">
        <f t="shared" si="18"/>
        <v>420300</v>
      </c>
      <c r="L146" s="57">
        <f t="shared" si="14"/>
        <v>0.9897173400978438</v>
      </c>
      <c r="M146" s="57">
        <f t="shared" si="15"/>
        <v>0.987299278240922</v>
      </c>
      <c r="N146" s="57">
        <f t="shared" si="16"/>
        <v>1</v>
      </c>
    </row>
    <row r="147" spans="1:14" s="83" customFormat="1" ht="12.75">
      <c r="A147" s="12"/>
      <c r="B147" s="12"/>
      <c r="C147" s="13" t="s">
        <v>188</v>
      </c>
      <c r="D147" s="14">
        <v>657460</v>
      </c>
      <c r="E147" s="14">
        <v>543500</v>
      </c>
      <c r="F147" s="14">
        <v>734200</v>
      </c>
      <c r="G147" s="14">
        <v>565800</v>
      </c>
      <c r="H147" s="34">
        <f t="shared" si="17"/>
        <v>168400</v>
      </c>
      <c r="I147" s="48">
        <v>683300</v>
      </c>
      <c r="J147" s="35">
        <v>557900</v>
      </c>
      <c r="K147" s="14">
        <f t="shared" si="18"/>
        <v>125400</v>
      </c>
      <c r="L147" s="57">
        <f t="shared" si="14"/>
        <v>0.9306728411876872</v>
      </c>
      <c r="M147" s="57">
        <f t="shared" si="15"/>
        <v>0.9860374690703428</v>
      </c>
      <c r="N147" s="57">
        <f t="shared" si="16"/>
        <v>0.7446555819477435</v>
      </c>
    </row>
    <row r="148" spans="1:14" s="31" customFormat="1" ht="12.75">
      <c r="A148" s="12"/>
      <c r="B148" s="12"/>
      <c r="C148" s="13" t="s">
        <v>189</v>
      </c>
      <c r="D148" s="14">
        <v>708260</v>
      </c>
      <c r="E148" s="14">
        <v>584500</v>
      </c>
      <c r="F148" s="14">
        <v>785300</v>
      </c>
      <c r="G148" s="14">
        <v>618700</v>
      </c>
      <c r="H148" s="34">
        <f t="shared" si="17"/>
        <v>166600</v>
      </c>
      <c r="I148" s="48">
        <v>746500</v>
      </c>
      <c r="J148" s="35">
        <v>609900</v>
      </c>
      <c r="K148" s="14">
        <f t="shared" si="18"/>
        <v>136600</v>
      </c>
      <c r="L148" s="57">
        <f t="shared" si="14"/>
        <v>0.950592130396027</v>
      </c>
      <c r="M148" s="57">
        <f t="shared" si="15"/>
        <v>0.9857766284144174</v>
      </c>
      <c r="N148" s="57">
        <f t="shared" si="16"/>
        <v>0.8199279711884754</v>
      </c>
    </row>
    <row r="149" spans="1:14" s="31" customFormat="1" ht="25.5">
      <c r="A149" s="12"/>
      <c r="B149" s="12"/>
      <c r="C149" s="13" t="s">
        <v>405</v>
      </c>
      <c r="D149" s="14">
        <v>899720</v>
      </c>
      <c r="E149" s="14">
        <v>707900</v>
      </c>
      <c r="F149" s="14">
        <v>1006000</v>
      </c>
      <c r="G149" s="14">
        <v>789600</v>
      </c>
      <c r="H149" s="34">
        <f t="shared" si="17"/>
        <v>216400</v>
      </c>
      <c r="I149" s="48">
        <v>986100</v>
      </c>
      <c r="J149" s="35">
        <v>779700</v>
      </c>
      <c r="K149" s="14">
        <f t="shared" si="18"/>
        <v>206400</v>
      </c>
      <c r="L149" s="57">
        <f t="shared" si="14"/>
        <v>0.9802186878727635</v>
      </c>
      <c r="M149" s="57">
        <f t="shared" si="15"/>
        <v>0.9874620060790273</v>
      </c>
      <c r="N149" s="57">
        <f t="shared" si="16"/>
        <v>0.9537892791127541</v>
      </c>
    </row>
    <row r="150" spans="1:14" s="83" customFormat="1" ht="12.75">
      <c r="A150" s="12"/>
      <c r="B150" s="12"/>
      <c r="C150" s="13" t="s">
        <v>191</v>
      </c>
      <c r="D150" s="14">
        <v>2426960</v>
      </c>
      <c r="E150" s="14">
        <v>1934000</v>
      </c>
      <c r="F150" s="14">
        <v>2660100</v>
      </c>
      <c r="G150" s="14">
        <v>1961800</v>
      </c>
      <c r="H150" s="34">
        <f t="shared" si="17"/>
        <v>698300</v>
      </c>
      <c r="I150" s="48">
        <v>2481800</v>
      </c>
      <c r="J150" s="35">
        <v>1943100</v>
      </c>
      <c r="K150" s="14">
        <f t="shared" si="18"/>
        <v>538700</v>
      </c>
      <c r="L150" s="57">
        <f t="shared" si="14"/>
        <v>0.9329724446449381</v>
      </c>
      <c r="M150" s="57">
        <f t="shared" si="15"/>
        <v>0.9904679376083189</v>
      </c>
      <c r="N150" s="57">
        <f t="shared" si="16"/>
        <v>0.7714449377058571</v>
      </c>
    </row>
    <row r="151" spans="1:14" s="31" customFormat="1" ht="12.75">
      <c r="A151" s="12"/>
      <c r="B151" s="12"/>
      <c r="C151" s="20" t="s">
        <v>192</v>
      </c>
      <c r="D151" s="14">
        <v>1222300</v>
      </c>
      <c r="E151" s="14"/>
      <c r="F151" s="14">
        <v>1292000</v>
      </c>
      <c r="G151" s="14"/>
      <c r="H151" s="34">
        <f t="shared" si="17"/>
        <v>1292000</v>
      </c>
      <c r="I151" s="48">
        <v>1292000</v>
      </c>
      <c r="J151" s="35"/>
      <c r="K151" s="14">
        <f t="shared" si="18"/>
        <v>1292000</v>
      </c>
      <c r="L151" s="57">
        <f t="shared" si="14"/>
        <v>1</v>
      </c>
      <c r="M151" s="57"/>
      <c r="N151" s="57">
        <f t="shared" si="16"/>
        <v>1</v>
      </c>
    </row>
    <row r="152" spans="1:14" s="83" customFormat="1" ht="12.75">
      <c r="A152" s="12"/>
      <c r="B152" s="8">
        <v>80102</v>
      </c>
      <c r="C152" s="85" t="s">
        <v>193</v>
      </c>
      <c r="D152" s="11">
        <f>SUM(D153:D154)</f>
        <v>3751320</v>
      </c>
      <c r="E152" s="11">
        <f>SUM(E153:E154)</f>
        <v>3253950</v>
      </c>
      <c r="F152" s="11">
        <f>SUM(F153:F154)</f>
        <v>3684100</v>
      </c>
      <c r="G152" s="11">
        <f>SUM(G153:G154)</f>
        <v>3146100</v>
      </c>
      <c r="H152" s="34">
        <f t="shared" si="17"/>
        <v>538000</v>
      </c>
      <c r="I152" s="47">
        <f>SUM(I153:I154)</f>
        <v>3613000</v>
      </c>
      <c r="J152" s="33">
        <f>SUM(J153:J154)</f>
        <v>3106000</v>
      </c>
      <c r="K152" s="14">
        <f t="shared" si="18"/>
        <v>507000</v>
      </c>
      <c r="L152" s="57">
        <f t="shared" si="14"/>
        <v>0.9807008495969165</v>
      </c>
      <c r="M152" s="57">
        <f t="shared" si="15"/>
        <v>0.987254060582944</v>
      </c>
      <c r="N152" s="57">
        <f t="shared" si="16"/>
        <v>0.9423791821561338</v>
      </c>
    </row>
    <row r="153" spans="1:14" s="31" customFormat="1" ht="25.5">
      <c r="A153" s="12"/>
      <c r="B153" s="12"/>
      <c r="C153" s="20" t="s">
        <v>194</v>
      </c>
      <c r="D153" s="14">
        <v>3108020</v>
      </c>
      <c r="E153" s="14">
        <v>2743850</v>
      </c>
      <c r="F153" s="14">
        <v>2964400</v>
      </c>
      <c r="G153" s="14">
        <v>2595300</v>
      </c>
      <c r="H153" s="34">
        <f t="shared" si="17"/>
        <v>369100</v>
      </c>
      <c r="I153" s="48">
        <v>2933900</v>
      </c>
      <c r="J153" s="35">
        <v>2564800</v>
      </c>
      <c r="K153" s="14">
        <f t="shared" si="18"/>
        <v>369100</v>
      </c>
      <c r="L153" s="57">
        <f t="shared" si="14"/>
        <v>0.9897112400485765</v>
      </c>
      <c r="M153" s="57">
        <f t="shared" si="15"/>
        <v>0.9882479867452703</v>
      </c>
      <c r="N153" s="57">
        <f t="shared" si="16"/>
        <v>1</v>
      </c>
    </row>
    <row r="154" spans="1:14" s="83" customFormat="1" ht="25.5">
      <c r="A154" s="12"/>
      <c r="B154" s="12"/>
      <c r="C154" s="20" t="s">
        <v>195</v>
      </c>
      <c r="D154" s="14">
        <v>643300</v>
      </c>
      <c r="E154" s="14">
        <v>510100</v>
      </c>
      <c r="F154" s="14">
        <v>719700</v>
      </c>
      <c r="G154" s="14">
        <v>550800</v>
      </c>
      <c r="H154" s="34">
        <f t="shared" si="17"/>
        <v>168900</v>
      </c>
      <c r="I154" s="48">
        <v>679100</v>
      </c>
      <c r="J154" s="35">
        <v>541200</v>
      </c>
      <c r="K154" s="14">
        <f t="shared" si="18"/>
        <v>137900</v>
      </c>
      <c r="L154" s="57">
        <f t="shared" si="14"/>
        <v>0.9435876059469224</v>
      </c>
      <c r="M154" s="57">
        <f t="shared" si="15"/>
        <v>0.9825708061002179</v>
      </c>
      <c r="N154" s="57">
        <f t="shared" si="16"/>
        <v>0.8164594434576673</v>
      </c>
    </row>
    <row r="155" spans="1:14" s="83" customFormat="1" ht="12.75">
      <c r="A155" s="8"/>
      <c r="B155" s="8">
        <v>80104</v>
      </c>
      <c r="C155" s="10" t="s">
        <v>196</v>
      </c>
      <c r="D155" s="11">
        <f>SUM(D156:D187)</f>
        <v>21024870</v>
      </c>
      <c r="E155" s="11">
        <f>SUM(E156:E187)</f>
        <v>18435870</v>
      </c>
      <c r="F155" s="11">
        <f>SUM(F156:F187)</f>
        <v>22236700</v>
      </c>
      <c r="G155" s="11">
        <f>SUM(G156:G187)</f>
        <v>19436700</v>
      </c>
      <c r="H155" s="34">
        <f t="shared" si="17"/>
        <v>2800000</v>
      </c>
      <c r="I155" s="47">
        <f>SUM(I156:I187)</f>
        <v>22010450</v>
      </c>
      <c r="J155" s="33">
        <f>SUM(J156:J187)</f>
        <v>19347950</v>
      </c>
      <c r="K155" s="14">
        <f t="shared" si="18"/>
        <v>2662500</v>
      </c>
      <c r="L155" s="57">
        <f t="shared" si="14"/>
        <v>0.9898253787657342</v>
      </c>
      <c r="M155" s="57">
        <f t="shared" si="15"/>
        <v>0.9954338956715904</v>
      </c>
      <c r="N155" s="57">
        <f t="shared" si="16"/>
        <v>0.9508928571428571</v>
      </c>
    </row>
    <row r="156" spans="1:14" s="83" customFormat="1" ht="12.75">
      <c r="A156" s="12"/>
      <c r="B156" s="12"/>
      <c r="C156" s="13" t="s">
        <v>197</v>
      </c>
      <c r="D156" s="14">
        <v>602000</v>
      </c>
      <c r="E156" s="14">
        <v>575800</v>
      </c>
      <c r="F156" s="14">
        <v>646800</v>
      </c>
      <c r="G156" s="14">
        <v>619100</v>
      </c>
      <c r="H156" s="34">
        <f t="shared" si="17"/>
        <v>27700</v>
      </c>
      <c r="I156" s="48">
        <v>627600</v>
      </c>
      <c r="J156" s="35">
        <v>601900</v>
      </c>
      <c r="K156" s="14">
        <f t="shared" si="18"/>
        <v>25700</v>
      </c>
      <c r="L156" s="57">
        <f t="shared" si="14"/>
        <v>0.9703153988868275</v>
      </c>
      <c r="M156" s="57">
        <f t="shared" si="15"/>
        <v>0.9722177354223873</v>
      </c>
      <c r="N156" s="57">
        <f t="shared" si="16"/>
        <v>0.927797833935018</v>
      </c>
    </row>
    <row r="157" spans="1:14" s="31" customFormat="1" ht="12.75">
      <c r="A157" s="12"/>
      <c r="B157" s="12"/>
      <c r="C157" s="13" t="s">
        <v>198</v>
      </c>
      <c r="D157" s="14">
        <v>675900</v>
      </c>
      <c r="E157" s="14">
        <v>644500</v>
      </c>
      <c r="F157" s="14">
        <v>723100</v>
      </c>
      <c r="G157" s="14">
        <v>688600</v>
      </c>
      <c r="H157" s="34">
        <f t="shared" si="17"/>
        <v>34500</v>
      </c>
      <c r="I157" s="48">
        <v>707650</v>
      </c>
      <c r="J157" s="35">
        <v>677150</v>
      </c>
      <c r="K157" s="14">
        <f t="shared" si="18"/>
        <v>30500</v>
      </c>
      <c r="L157" s="57">
        <f t="shared" si="14"/>
        <v>0.9786336606278523</v>
      </c>
      <c r="M157" s="57">
        <f t="shared" si="15"/>
        <v>0.9833720592506535</v>
      </c>
      <c r="N157" s="57">
        <f t="shared" si="16"/>
        <v>0.8840579710144928</v>
      </c>
    </row>
    <row r="158" spans="1:14" s="31" customFormat="1" ht="12.75">
      <c r="A158" s="12"/>
      <c r="B158" s="12"/>
      <c r="C158" s="13" t="s">
        <v>199</v>
      </c>
      <c r="D158" s="14">
        <v>595900</v>
      </c>
      <c r="E158" s="14">
        <v>571100</v>
      </c>
      <c r="F158" s="14">
        <v>619300</v>
      </c>
      <c r="G158" s="14">
        <v>588900</v>
      </c>
      <c r="H158" s="34">
        <f t="shared" si="17"/>
        <v>30400</v>
      </c>
      <c r="I158" s="48">
        <v>604600</v>
      </c>
      <c r="J158" s="35">
        <v>576000</v>
      </c>
      <c r="K158" s="14">
        <f t="shared" si="18"/>
        <v>28600</v>
      </c>
      <c r="L158" s="57">
        <f t="shared" si="14"/>
        <v>0.9762635233327951</v>
      </c>
      <c r="M158" s="57">
        <f t="shared" si="15"/>
        <v>0.97809475292919</v>
      </c>
      <c r="N158" s="57">
        <f t="shared" si="16"/>
        <v>0.9407894736842105</v>
      </c>
    </row>
    <row r="159" spans="1:14" s="31" customFormat="1" ht="12.75">
      <c r="A159" s="12"/>
      <c r="B159" s="12"/>
      <c r="C159" s="13" t="s">
        <v>200</v>
      </c>
      <c r="D159" s="14">
        <v>572500</v>
      </c>
      <c r="E159" s="14">
        <v>545000</v>
      </c>
      <c r="F159" s="14">
        <v>607700</v>
      </c>
      <c r="G159" s="14">
        <v>578200</v>
      </c>
      <c r="H159" s="34">
        <f t="shared" si="17"/>
        <v>29500</v>
      </c>
      <c r="I159" s="48">
        <v>589000</v>
      </c>
      <c r="J159" s="35">
        <v>561300</v>
      </c>
      <c r="K159" s="14">
        <f t="shared" si="18"/>
        <v>27700</v>
      </c>
      <c r="L159" s="57">
        <f t="shared" si="14"/>
        <v>0.9692282376172453</v>
      </c>
      <c r="M159" s="57">
        <f t="shared" si="15"/>
        <v>0.9707713593912141</v>
      </c>
      <c r="N159" s="57">
        <f t="shared" si="16"/>
        <v>0.9389830508474576</v>
      </c>
    </row>
    <row r="160" spans="1:14" s="31" customFormat="1" ht="12.75">
      <c r="A160" s="12"/>
      <c r="B160" s="12"/>
      <c r="C160" s="13" t="s">
        <v>201</v>
      </c>
      <c r="D160" s="14">
        <v>607300</v>
      </c>
      <c r="E160" s="14">
        <v>582100</v>
      </c>
      <c r="F160" s="14">
        <v>625000</v>
      </c>
      <c r="G160" s="14">
        <v>597400</v>
      </c>
      <c r="H160" s="34">
        <f t="shared" si="17"/>
        <v>27600</v>
      </c>
      <c r="I160" s="48">
        <v>614800</v>
      </c>
      <c r="J160" s="35">
        <v>588600</v>
      </c>
      <c r="K160" s="14">
        <f t="shared" si="18"/>
        <v>26200</v>
      </c>
      <c r="L160" s="57">
        <f t="shared" si="14"/>
        <v>0.98368</v>
      </c>
      <c r="M160" s="57">
        <f t="shared" si="15"/>
        <v>0.9852695011717443</v>
      </c>
      <c r="N160" s="57">
        <f t="shared" si="16"/>
        <v>0.9492753623188406</v>
      </c>
    </row>
    <row r="161" spans="1:14" s="31" customFormat="1" ht="12.75">
      <c r="A161" s="12"/>
      <c r="B161" s="12"/>
      <c r="C161" s="13" t="s">
        <v>202</v>
      </c>
      <c r="D161" s="14">
        <v>907200</v>
      </c>
      <c r="E161" s="14">
        <v>841200</v>
      </c>
      <c r="F161" s="14">
        <v>953200</v>
      </c>
      <c r="G161" s="14">
        <v>884300</v>
      </c>
      <c r="H161" s="34">
        <f t="shared" si="17"/>
        <v>68900</v>
      </c>
      <c r="I161" s="48">
        <v>934600</v>
      </c>
      <c r="J161" s="35">
        <v>865700</v>
      </c>
      <c r="K161" s="14">
        <f t="shared" si="18"/>
        <v>68900</v>
      </c>
      <c r="L161" s="57">
        <f t="shared" si="14"/>
        <v>0.9804867813680235</v>
      </c>
      <c r="M161" s="57">
        <f t="shared" si="15"/>
        <v>0.9789664141128577</v>
      </c>
      <c r="N161" s="57">
        <f t="shared" si="16"/>
        <v>1</v>
      </c>
    </row>
    <row r="162" spans="1:14" s="31" customFormat="1" ht="12.75">
      <c r="A162" s="12"/>
      <c r="B162" s="12"/>
      <c r="C162" s="13" t="s">
        <v>203</v>
      </c>
      <c r="D162" s="14">
        <v>732180</v>
      </c>
      <c r="E162" s="14">
        <v>700380</v>
      </c>
      <c r="F162" s="14">
        <v>754800</v>
      </c>
      <c r="G162" s="14">
        <v>720900</v>
      </c>
      <c r="H162" s="34">
        <f t="shared" si="17"/>
        <v>33900</v>
      </c>
      <c r="I162" s="48">
        <v>735200</v>
      </c>
      <c r="J162" s="35">
        <v>703200</v>
      </c>
      <c r="K162" s="14">
        <f t="shared" si="18"/>
        <v>32000</v>
      </c>
      <c r="L162" s="57">
        <f t="shared" si="14"/>
        <v>0.9740328563857975</v>
      </c>
      <c r="M162" s="57">
        <f t="shared" si="15"/>
        <v>0.9754473574698294</v>
      </c>
      <c r="N162" s="57">
        <f t="shared" si="16"/>
        <v>0.943952802359882</v>
      </c>
    </row>
    <row r="163" spans="1:14" s="83" customFormat="1" ht="12.75">
      <c r="A163" s="12"/>
      <c r="B163" s="12"/>
      <c r="C163" s="13" t="s">
        <v>204</v>
      </c>
      <c r="D163" s="14">
        <v>348600</v>
      </c>
      <c r="E163" s="14">
        <v>332300</v>
      </c>
      <c r="F163" s="14">
        <v>362900</v>
      </c>
      <c r="G163" s="14">
        <v>346300</v>
      </c>
      <c r="H163" s="34">
        <f t="shared" si="17"/>
        <v>16600</v>
      </c>
      <c r="I163" s="48">
        <v>358700</v>
      </c>
      <c r="J163" s="35">
        <v>337900</v>
      </c>
      <c r="K163" s="14">
        <f t="shared" si="18"/>
        <v>20800</v>
      </c>
      <c r="L163" s="57">
        <f t="shared" si="14"/>
        <v>0.9884265637916781</v>
      </c>
      <c r="M163" s="57">
        <f t="shared" si="15"/>
        <v>0.9757435749350274</v>
      </c>
      <c r="N163" s="57">
        <f t="shared" si="16"/>
        <v>1.2530120481927711</v>
      </c>
    </row>
    <row r="164" spans="1:14" s="31" customFormat="1" ht="12.75">
      <c r="A164" s="12"/>
      <c r="B164" s="12"/>
      <c r="C164" s="13" t="s">
        <v>205</v>
      </c>
      <c r="D164" s="14">
        <v>324500</v>
      </c>
      <c r="E164" s="14">
        <v>312100</v>
      </c>
      <c r="F164" s="14">
        <v>330900</v>
      </c>
      <c r="G164" s="14">
        <v>317500</v>
      </c>
      <c r="H164" s="34">
        <f t="shared" si="17"/>
        <v>13400</v>
      </c>
      <c r="I164" s="48">
        <v>327700</v>
      </c>
      <c r="J164" s="35">
        <v>314300</v>
      </c>
      <c r="K164" s="14">
        <f t="shared" si="18"/>
        <v>13400</v>
      </c>
      <c r="L164" s="57">
        <f t="shared" si="14"/>
        <v>0.990329404653974</v>
      </c>
      <c r="M164" s="57">
        <f t="shared" si="15"/>
        <v>0.9899212598425197</v>
      </c>
      <c r="N164" s="57">
        <f t="shared" si="16"/>
        <v>1</v>
      </c>
    </row>
    <row r="165" spans="1:14" s="31" customFormat="1" ht="12.75">
      <c r="A165" s="12"/>
      <c r="B165" s="12"/>
      <c r="C165" s="13" t="s">
        <v>206</v>
      </c>
      <c r="D165" s="14">
        <v>853100</v>
      </c>
      <c r="E165" s="14">
        <v>808900</v>
      </c>
      <c r="F165" s="14">
        <v>916000</v>
      </c>
      <c r="G165" s="14">
        <v>876300</v>
      </c>
      <c r="H165" s="34">
        <f t="shared" si="17"/>
        <v>39700</v>
      </c>
      <c r="I165" s="48">
        <v>901300</v>
      </c>
      <c r="J165" s="35">
        <v>861600</v>
      </c>
      <c r="K165" s="14">
        <f t="shared" si="18"/>
        <v>39700</v>
      </c>
      <c r="L165" s="57">
        <f t="shared" si="14"/>
        <v>0.9839519650655022</v>
      </c>
      <c r="M165" s="57">
        <f t="shared" si="15"/>
        <v>0.983224922971585</v>
      </c>
      <c r="N165" s="57">
        <f t="shared" si="16"/>
        <v>1</v>
      </c>
    </row>
    <row r="166" spans="1:14" s="31" customFormat="1" ht="12.75">
      <c r="A166" s="12"/>
      <c r="B166" s="12"/>
      <c r="C166" s="13" t="s">
        <v>207</v>
      </c>
      <c r="D166" s="14">
        <v>743900</v>
      </c>
      <c r="E166" s="14">
        <v>653900</v>
      </c>
      <c r="F166" s="14">
        <v>748400</v>
      </c>
      <c r="G166" s="14">
        <v>717400</v>
      </c>
      <c r="H166" s="34">
        <f t="shared" si="17"/>
        <v>31000</v>
      </c>
      <c r="I166" s="48">
        <v>735300</v>
      </c>
      <c r="J166" s="35">
        <v>704300</v>
      </c>
      <c r="K166" s="14">
        <f t="shared" si="18"/>
        <v>31000</v>
      </c>
      <c r="L166" s="57">
        <f t="shared" si="14"/>
        <v>0.9824959914484233</v>
      </c>
      <c r="M166" s="57">
        <f t="shared" si="15"/>
        <v>0.9817396152773906</v>
      </c>
      <c r="N166" s="57">
        <f t="shared" si="16"/>
        <v>1</v>
      </c>
    </row>
    <row r="167" spans="1:14" s="83" customFormat="1" ht="12.75">
      <c r="A167" s="12"/>
      <c r="B167" s="12"/>
      <c r="C167" s="13" t="s">
        <v>208</v>
      </c>
      <c r="D167" s="14">
        <v>498700</v>
      </c>
      <c r="E167" s="14">
        <v>467100</v>
      </c>
      <c r="F167" s="14">
        <v>569900</v>
      </c>
      <c r="G167" s="14">
        <v>535700</v>
      </c>
      <c r="H167" s="34">
        <f t="shared" si="17"/>
        <v>34200</v>
      </c>
      <c r="I167" s="48">
        <v>549900</v>
      </c>
      <c r="J167" s="35">
        <v>516600</v>
      </c>
      <c r="K167" s="14">
        <f t="shared" si="18"/>
        <v>33300</v>
      </c>
      <c r="L167" s="57">
        <f t="shared" si="14"/>
        <v>0.9649061238813827</v>
      </c>
      <c r="M167" s="57">
        <f t="shared" si="15"/>
        <v>0.9643457158857569</v>
      </c>
      <c r="N167" s="57">
        <f t="shared" si="16"/>
        <v>0.9736842105263158</v>
      </c>
    </row>
    <row r="168" spans="1:14" s="83" customFormat="1" ht="12.75">
      <c r="A168" s="12"/>
      <c r="B168" s="12"/>
      <c r="C168" s="13" t="s">
        <v>209</v>
      </c>
      <c r="D168" s="14">
        <v>563400</v>
      </c>
      <c r="E168" s="14">
        <v>536500</v>
      </c>
      <c r="F168" s="14">
        <v>612700</v>
      </c>
      <c r="G168" s="14">
        <v>584100</v>
      </c>
      <c r="H168" s="34">
        <f t="shared" si="17"/>
        <v>28600</v>
      </c>
      <c r="I168" s="48">
        <v>594350</v>
      </c>
      <c r="J168" s="35">
        <v>567550</v>
      </c>
      <c r="K168" s="14">
        <f t="shared" si="18"/>
        <v>26800</v>
      </c>
      <c r="L168" s="57">
        <f t="shared" si="14"/>
        <v>0.9700505957238452</v>
      </c>
      <c r="M168" s="57">
        <f t="shared" si="15"/>
        <v>0.9716658106488615</v>
      </c>
      <c r="N168" s="57">
        <f t="shared" si="16"/>
        <v>0.9370629370629371</v>
      </c>
    </row>
    <row r="169" spans="1:14" s="83" customFormat="1" ht="12.75">
      <c r="A169" s="12"/>
      <c r="B169" s="12"/>
      <c r="C169" s="13" t="s">
        <v>210</v>
      </c>
      <c r="D169" s="14">
        <v>647000</v>
      </c>
      <c r="E169" s="14">
        <v>617900</v>
      </c>
      <c r="F169" s="14">
        <v>665200</v>
      </c>
      <c r="G169" s="14">
        <v>631300</v>
      </c>
      <c r="H169" s="34">
        <f t="shared" si="17"/>
        <v>33900</v>
      </c>
      <c r="I169" s="48">
        <v>655300</v>
      </c>
      <c r="J169" s="35">
        <v>623400</v>
      </c>
      <c r="K169" s="14">
        <f t="shared" si="18"/>
        <v>31900</v>
      </c>
      <c r="L169" s="57">
        <f t="shared" si="14"/>
        <v>0.9851172579675286</v>
      </c>
      <c r="M169" s="57">
        <f t="shared" si="15"/>
        <v>0.987486139711706</v>
      </c>
      <c r="N169" s="57">
        <f t="shared" si="16"/>
        <v>0.9410029498525073</v>
      </c>
    </row>
    <row r="170" spans="1:14" s="31" customFormat="1" ht="12.75">
      <c r="A170" s="12"/>
      <c r="B170" s="12"/>
      <c r="C170" s="13" t="s">
        <v>211</v>
      </c>
      <c r="D170" s="14">
        <v>604600</v>
      </c>
      <c r="E170" s="14">
        <v>578300</v>
      </c>
      <c r="F170" s="14">
        <v>660500</v>
      </c>
      <c r="G170" s="14">
        <v>632800</v>
      </c>
      <c r="H170" s="34">
        <f t="shared" si="17"/>
        <v>27700</v>
      </c>
      <c r="I170" s="48">
        <v>644600</v>
      </c>
      <c r="J170" s="35">
        <v>618900</v>
      </c>
      <c r="K170" s="14">
        <f t="shared" si="18"/>
        <v>25700</v>
      </c>
      <c r="L170" s="57">
        <f t="shared" si="14"/>
        <v>0.9759273277819833</v>
      </c>
      <c r="M170" s="57">
        <f t="shared" si="15"/>
        <v>0.9780341340075853</v>
      </c>
      <c r="N170" s="57">
        <f t="shared" si="16"/>
        <v>0.927797833935018</v>
      </c>
    </row>
    <row r="171" spans="1:14" s="31" customFormat="1" ht="12.75">
      <c r="A171" s="12" t="s">
        <v>406</v>
      </c>
      <c r="B171" s="12"/>
      <c r="C171" s="13" t="s">
        <v>212</v>
      </c>
      <c r="D171" s="14">
        <v>569000</v>
      </c>
      <c r="E171" s="14">
        <v>542300</v>
      </c>
      <c r="F171" s="14">
        <v>587800</v>
      </c>
      <c r="G171" s="14">
        <v>558500</v>
      </c>
      <c r="H171" s="34">
        <f t="shared" si="17"/>
        <v>29300</v>
      </c>
      <c r="I171" s="48">
        <v>722300</v>
      </c>
      <c r="J171" s="35">
        <v>697100</v>
      </c>
      <c r="K171" s="14">
        <f t="shared" si="18"/>
        <v>25200</v>
      </c>
      <c r="L171" s="57">
        <f t="shared" si="14"/>
        <v>1.228819326301463</v>
      </c>
      <c r="M171" s="57">
        <f t="shared" si="15"/>
        <v>1.2481647269471798</v>
      </c>
      <c r="N171" s="57">
        <f t="shared" si="16"/>
        <v>0.8600682593856656</v>
      </c>
    </row>
    <row r="172" spans="1:14" s="31" customFormat="1" ht="12.75">
      <c r="A172" s="12"/>
      <c r="B172" s="12"/>
      <c r="C172" s="13" t="s">
        <v>213</v>
      </c>
      <c r="D172" s="14">
        <v>467700</v>
      </c>
      <c r="E172" s="14">
        <v>448500</v>
      </c>
      <c r="F172" s="14">
        <v>499800</v>
      </c>
      <c r="G172" s="14">
        <v>479400</v>
      </c>
      <c r="H172" s="34">
        <f t="shared" si="17"/>
        <v>20400</v>
      </c>
      <c r="I172" s="48">
        <v>655100</v>
      </c>
      <c r="J172" s="35">
        <v>634700</v>
      </c>
      <c r="K172" s="14">
        <f t="shared" si="18"/>
        <v>20400</v>
      </c>
      <c r="L172" s="57">
        <f t="shared" si="14"/>
        <v>1.3107242897158864</v>
      </c>
      <c r="M172" s="57">
        <f t="shared" si="15"/>
        <v>1.3239465999165623</v>
      </c>
      <c r="N172" s="57">
        <f t="shared" si="16"/>
        <v>1</v>
      </c>
    </row>
    <row r="173" spans="1:14" s="83" customFormat="1" ht="12.75">
      <c r="A173" s="12"/>
      <c r="B173" s="12"/>
      <c r="C173" s="13" t="s">
        <v>214</v>
      </c>
      <c r="D173" s="14">
        <v>568100</v>
      </c>
      <c r="E173" s="14">
        <v>543900</v>
      </c>
      <c r="F173" s="14">
        <v>593500</v>
      </c>
      <c r="G173" s="14">
        <v>567200</v>
      </c>
      <c r="H173" s="34">
        <f t="shared" si="17"/>
        <v>26300</v>
      </c>
      <c r="I173" s="48">
        <v>581200</v>
      </c>
      <c r="J173" s="35">
        <v>554900</v>
      </c>
      <c r="K173" s="14">
        <f t="shared" si="18"/>
        <v>26300</v>
      </c>
      <c r="L173" s="57">
        <f t="shared" si="14"/>
        <v>0.9792754844144903</v>
      </c>
      <c r="M173" s="57">
        <f t="shared" si="15"/>
        <v>0.9783145275035261</v>
      </c>
      <c r="N173" s="57">
        <f t="shared" si="16"/>
        <v>1</v>
      </c>
    </row>
    <row r="174" spans="1:14" s="31" customFormat="1" ht="12.75">
      <c r="A174" s="12"/>
      <c r="B174" s="12"/>
      <c r="C174" s="13" t="s">
        <v>215</v>
      </c>
      <c r="D174" s="14">
        <v>387000</v>
      </c>
      <c r="E174" s="14">
        <v>332700</v>
      </c>
      <c r="F174" s="14">
        <v>328000</v>
      </c>
      <c r="G174" s="14">
        <v>313100</v>
      </c>
      <c r="H174" s="34">
        <f t="shared" si="17"/>
        <v>14900</v>
      </c>
      <c r="I174" s="48">
        <v>323600</v>
      </c>
      <c r="J174" s="35">
        <v>310000</v>
      </c>
      <c r="K174" s="14">
        <f t="shared" si="18"/>
        <v>13600</v>
      </c>
      <c r="L174" s="57">
        <f t="shared" si="14"/>
        <v>0.9865853658536585</v>
      </c>
      <c r="M174" s="57">
        <f t="shared" si="15"/>
        <v>0.9900990099009901</v>
      </c>
      <c r="N174" s="57">
        <f t="shared" si="16"/>
        <v>0.912751677852349</v>
      </c>
    </row>
    <row r="175" spans="1:14" s="83" customFormat="1" ht="12.75">
      <c r="A175" s="12"/>
      <c r="B175" s="12"/>
      <c r="C175" s="13" t="s">
        <v>216</v>
      </c>
      <c r="D175" s="14">
        <v>465200</v>
      </c>
      <c r="E175" s="14">
        <v>447700</v>
      </c>
      <c r="F175" s="14">
        <v>447400</v>
      </c>
      <c r="G175" s="14">
        <v>429900</v>
      </c>
      <c r="H175" s="34">
        <f t="shared" si="17"/>
        <v>17500</v>
      </c>
      <c r="I175" s="48">
        <v>443500</v>
      </c>
      <c r="J175" s="35">
        <v>426000</v>
      </c>
      <c r="K175" s="14">
        <f t="shared" si="18"/>
        <v>17500</v>
      </c>
      <c r="L175" s="57">
        <f t="shared" si="14"/>
        <v>0.9912829682610639</v>
      </c>
      <c r="M175" s="57">
        <f t="shared" si="15"/>
        <v>0.9909281228192603</v>
      </c>
      <c r="N175" s="57">
        <f t="shared" si="16"/>
        <v>1</v>
      </c>
    </row>
    <row r="176" spans="1:14" s="31" customFormat="1" ht="25.5">
      <c r="A176" s="12"/>
      <c r="B176" s="12"/>
      <c r="C176" s="13" t="s">
        <v>217</v>
      </c>
      <c r="D176" s="14">
        <v>320500</v>
      </c>
      <c r="E176" s="14">
        <v>305600</v>
      </c>
      <c r="F176" s="14">
        <v>371900</v>
      </c>
      <c r="G176" s="14">
        <v>355200</v>
      </c>
      <c r="H176" s="34">
        <f t="shared" si="17"/>
        <v>16700</v>
      </c>
      <c r="I176" s="48">
        <v>368400</v>
      </c>
      <c r="J176" s="35">
        <v>351700</v>
      </c>
      <c r="K176" s="14">
        <f t="shared" si="18"/>
        <v>16700</v>
      </c>
      <c r="L176" s="57">
        <f t="shared" si="14"/>
        <v>0.9905888679752621</v>
      </c>
      <c r="M176" s="57">
        <f t="shared" si="15"/>
        <v>0.9901463963963963</v>
      </c>
      <c r="N176" s="57">
        <f t="shared" si="16"/>
        <v>1</v>
      </c>
    </row>
    <row r="177" spans="1:14" s="31" customFormat="1" ht="12.75">
      <c r="A177" s="12"/>
      <c r="B177" s="12"/>
      <c r="C177" s="13" t="s">
        <v>218</v>
      </c>
      <c r="D177" s="14">
        <v>577500</v>
      </c>
      <c r="E177" s="14">
        <v>553200</v>
      </c>
      <c r="F177" s="14">
        <v>582500</v>
      </c>
      <c r="G177" s="14">
        <v>555500</v>
      </c>
      <c r="H177" s="34">
        <f t="shared" si="17"/>
        <v>27000</v>
      </c>
      <c r="I177" s="48">
        <v>575100</v>
      </c>
      <c r="J177" s="35">
        <v>550100</v>
      </c>
      <c r="K177" s="14">
        <f t="shared" si="18"/>
        <v>25000</v>
      </c>
      <c r="L177" s="57">
        <f t="shared" si="14"/>
        <v>0.9872961373390557</v>
      </c>
      <c r="M177" s="57">
        <f t="shared" si="15"/>
        <v>0.9902790279027903</v>
      </c>
      <c r="N177" s="57">
        <f t="shared" si="16"/>
        <v>0.9259259259259259</v>
      </c>
    </row>
    <row r="178" spans="1:14" s="83" customFormat="1" ht="12.75">
      <c r="A178" s="12"/>
      <c r="B178" s="12"/>
      <c r="C178" s="13" t="s">
        <v>219</v>
      </c>
      <c r="D178" s="14">
        <v>490930</v>
      </c>
      <c r="E178" s="14">
        <v>465530</v>
      </c>
      <c r="F178" s="14">
        <v>525600</v>
      </c>
      <c r="G178" s="14">
        <v>489000</v>
      </c>
      <c r="H178" s="34">
        <f t="shared" si="17"/>
        <v>36600</v>
      </c>
      <c r="I178" s="48">
        <v>511700</v>
      </c>
      <c r="J178" s="35">
        <v>483200</v>
      </c>
      <c r="K178" s="14">
        <f t="shared" si="18"/>
        <v>28500</v>
      </c>
      <c r="L178" s="57">
        <f t="shared" si="14"/>
        <v>0.9735540334855404</v>
      </c>
      <c r="M178" s="57">
        <f t="shared" si="15"/>
        <v>0.9881390593047035</v>
      </c>
      <c r="N178" s="57">
        <f t="shared" si="16"/>
        <v>0.7786885245901639</v>
      </c>
    </row>
    <row r="179" spans="1:14" s="31" customFormat="1" ht="12.75">
      <c r="A179" s="12"/>
      <c r="B179" s="12"/>
      <c r="C179" s="13" t="s">
        <v>220</v>
      </c>
      <c r="D179" s="14">
        <v>623100</v>
      </c>
      <c r="E179" s="14">
        <v>599300</v>
      </c>
      <c r="F179" s="14">
        <v>634400</v>
      </c>
      <c r="G179" s="14">
        <v>606600</v>
      </c>
      <c r="H179" s="34">
        <f t="shared" si="17"/>
        <v>27800</v>
      </c>
      <c r="I179" s="48">
        <v>626000</v>
      </c>
      <c r="J179" s="35">
        <v>600100</v>
      </c>
      <c r="K179" s="14">
        <f t="shared" si="18"/>
        <v>25900</v>
      </c>
      <c r="L179" s="57">
        <f t="shared" si="14"/>
        <v>0.9867591424968474</v>
      </c>
      <c r="M179" s="57">
        <f t="shared" si="15"/>
        <v>0.9892845367622816</v>
      </c>
      <c r="N179" s="57">
        <f t="shared" si="16"/>
        <v>0.9316546762589928</v>
      </c>
    </row>
    <row r="180" spans="1:14" s="31" customFormat="1" ht="12.75">
      <c r="A180" s="12"/>
      <c r="B180" s="12"/>
      <c r="C180" s="13" t="s">
        <v>221</v>
      </c>
      <c r="D180" s="14">
        <v>655700</v>
      </c>
      <c r="E180" s="14">
        <v>624200</v>
      </c>
      <c r="F180" s="14">
        <v>738800</v>
      </c>
      <c r="G180" s="14">
        <v>704700</v>
      </c>
      <c r="H180" s="34">
        <f t="shared" si="17"/>
        <v>34100</v>
      </c>
      <c r="I180" s="48">
        <v>714400</v>
      </c>
      <c r="J180" s="35">
        <v>682400</v>
      </c>
      <c r="K180" s="14">
        <f t="shared" si="18"/>
        <v>32000</v>
      </c>
      <c r="L180" s="57">
        <f t="shared" si="14"/>
        <v>0.9669734704926909</v>
      </c>
      <c r="M180" s="57">
        <f t="shared" si="15"/>
        <v>0.9683553285085852</v>
      </c>
      <c r="N180" s="57">
        <f t="shared" si="16"/>
        <v>0.9384164222873901</v>
      </c>
    </row>
    <row r="181" spans="1:14" s="31" customFormat="1" ht="12.75">
      <c r="A181" s="12"/>
      <c r="B181" s="12"/>
      <c r="C181" s="13" t="s">
        <v>222</v>
      </c>
      <c r="D181" s="14">
        <v>534500</v>
      </c>
      <c r="E181" s="14">
        <v>443200</v>
      </c>
      <c r="F181" s="14">
        <v>555800</v>
      </c>
      <c r="G181" s="14">
        <v>461700</v>
      </c>
      <c r="H181" s="34">
        <f t="shared" si="17"/>
        <v>94100</v>
      </c>
      <c r="I181" s="48">
        <v>539200</v>
      </c>
      <c r="J181" s="35">
        <v>445100</v>
      </c>
      <c r="K181" s="14">
        <f t="shared" si="18"/>
        <v>94100</v>
      </c>
      <c r="L181" s="57">
        <f t="shared" si="14"/>
        <v>0.9701331414177762</v>
      </c>
      <c r="M181" s="57">
        <f t="shared" si="15"/>
        <v>0.9640459172622915</v>
      </c>
      <c r="N181" s="57">
        <f t="shared" si="16"/>
        <v>1</v>
      </c>
    </row>
    <row r="182" spans="1:14" s="31" customFormat="1" ht="12.75">
      <c r="A182" s="12"/>
      <c r="B182" s="12"/>
      <c r="C182" s="13" t="s">
        <v>223</v>
      </c>
      <c r="D182" s="14">
        <v>307100</v>
      </c>
      <c r="E182" s="14">
        <v>291800</v>
      </c>
      <c r="F182" s="14">
        <v>314400</v>
      </c>
      <c r="G182" s="14">
        <v>298300</v>
      </c>
      <c r="H182" s="34">
        <f t="shared" si="17"/>
        <v>16100</v>
      </c>
      <c r="I182" s="48">
        <v>309400</v>
      </c>
      <c r="J182" s="35">
        <v>289300</v>
      </c>
      <c r="K182" s="14">
        <f t="shared" si="18"/>
        <v>20100</v>
      </c>
      <c r="L182" s="57">
        <f t="shared" si="14"/>
        <v>0.9840966921119593</v>
      </c>
      <c r="M182" s="57">
        <f t="shared" si="15"/>
        <v>0.9698290311766677</v>
      </c>
      <c r="N182" s="57">
        <f t="shared" si="16"/>
        <v>1.2484472049689441</v>
      </c>
    </row>
    <row r="183" spans="1:14" s="83" customFormat="1" ht="12.75">
      <c r="A183" s="12"/>
      <c r="B183" s="12"/>
      <c r="C183" s="13" t="s">
        <v>224</v>
      </c>
      <c r="D183" s="14">
        <v>1939830</v>
      </c>
      <c r="E183" s="14">
        <v>1798830</v>
      </c>
      <c r="F183" s="14">
        <v>2142600</v>
      </c>
      <c r="G183" s="14">
        <v>1916300</v>
      </c>
      <c r="H183" s="34">
        <f t="shared" si="17"/>
        <v>226300</v>
      </c>
      <c r="I183" s="48">
        <v>2013400</v>
      </c>
      <c r="J183" s="35">
        <v>1867100</v>
      </c>
      <c r="K183" s="14">
        <f t="shared" si="18"/>
        <v>146300</v>
      </c>
      <c r="L183" s="57">
        <f t="shared" si="14"/>
        <v>0.9396994305983385</v>
      </c>
      <c r="M183" s="57">
        <f t="shared" si="15"/>
        <v>0.9743255231435579</v>
      </c>
      <c r="N183" s="57">
        <f t="shared" si="16"/>
        <v>0.6464869642068052</v>
      </c>
    </row>
    <row r="184" spans="1:14" s="31" customFormat="1" ht="12.75">
      <c r="A184" s="12"/>
      <c r="B184" s="12"/>
      <c r="C184" s="13" t="s">
        <v>225</v>
      </c>
      <c r="D184" s="14">
        <v>1063600</v>
      </c>
      <c r="E184" s="14">
        <v>1017500</v>
      </c>
      <c r="F184" s="14">
        <v>1150800</v>
      </c>
      <c r="G184" s="14">
        <v>1089500</v>
      </c>
      <c r="H184" s="34">
        <f t="shared" si="17"/>
        <v>61300</v>
      </c>
      <c r="I184" s="48">
        <v>1115450</v>
      </c>
      <c r="J184" s="35">
        <v>1066150</v>
      </c>
      <c r="K184" s="14">
        <f t="shared" si="18"/>
        <v>49300</v>
      </c>
      <c r="L184" s="57">
        <f t="shared" si="14"/>
        <v>0.9692822384428224</v>
      </c>
      <c r="M184" s="57">
        <f t="shared" si="15"/>
        <v>0.978568150527765</v>
      </c>
      <c r="N184" s="57">
        <f t="shared" si="16"/>
        <v>0.8042414355628059</v>
      </c>
    </row>
    <row r="185" spans="1:14" s="31" customFormat="1" ht="12.75">
      <c r="A185" s="12"/>
      <c r="B185" s="12"/>
      <c r="C185" s="13" t="s">
        <v>226</v>
      </c>
      <c r="D185" s="14">
        <v>969130</v>
      </c>
      <c r="E185" s="14">
        <v>925330</v>
      </c>
      <c r="F185" s="14">
        <v>987200</v>
      </c>
      <c r="G185" s="14">
        <v>929200</v>
      </c>
      <c r="H185" s="34">
        <f t="shared" si="17"/>
        <v>58000</v>
      </c>
      <c r="I185" s="48">
        <v>968900</v>
      </c>
      <c r="J185" s="35">
        <v>920500</v>
      </c>
      <c r="K185" s="14">
        <f t="shared" si="18"/>
        <v>48400</v>
      </c>
      <c r="L185" s="57">
        <f t="shared" si="14"/>
        <v>0.9814627228525121</v>
      </c>
      <c r="M185" s="57">
        <f t="shared" si="15"/>
        <v>0.9906371071889798</v>
      </c>
      <c r="N185" s="57">
        <f t="shared" si="16"/>
        <v>0.8344827586206897</v>
      </c>
    </row>
    <row r="186" spans="1:14" ht="12.75">
      <c r="A186" s="12"/>
      <c r="B186" s="12"/>
      <c r="C186" s="13" t="s">
        <v>227</v>
      </c>
      <c r="D186" s="14">
        <v>342400</v>
      </c>
      <c r="E186" s="14">
        <v>329200</v>
      </c>
      <c r="F186" s="14">
        <v>379800</v>
      </c>
      <c r="G186" s="14">
        <v>363800</v>
      </c>
      <c r="H186" s="34">
        <f t="shared" si="17"/>
        <v>16000</v>
      </c>
      <c r="I186" s="48">
        <v>362200</v>
      </c>
      <c r="J186" s="35">
        <v>351200</v>
      </c>
      <c r="K186" s="14">
        <f t="shared" si="18"/>
        <v>11000</v>
      </c>
      <c r="L186" s="57">
        <f t="shared" si="14"/>
        <v>0.9536598209583992</v>
      </c>
      <c r="M186" s="57">
        <f t="shared" si="15"/>
        <v>0.9653655854865311</v>
      </c>
      <c r="N186" s="57">
        <f t="shared" si="16"/>
        <v>0.6875</v>
      </c>
    </row>
    <row r="187" spans="1:14" ht="12.75">
      <c r="A187" s="12"/>
      <c r="B187" s="12"/>
      <c r="C187" s="13" t="s">
        <v>228</v>
      </c>
      <c r="D187" s="14">
        <v>1466800</v>
      </c>
      <c r="E187" s="14"/>
      <c r="F187" s="14">
        <v>1600000</v>
      </c>
      <c r="G187" s="14"/>
      <c r="H187" s="34">
        <f t="shared" si="17"/>
        <v>1600000</v>
      </c>
      <c r="I187" s="48">
        <v>1600000</v>
      </c>
      <c r="J187" s="35"/>
      <c r="K187" s="14">
        <f t="shared" si="18"/>
        <v>1600000</v>
      </c>
      <c r="L187" s="57">
        <f t="shared" si="14"/>
        <v>1</v>
      </c>
      <c r="M187" s="57"/>
      <c r="N187" s="57">
        <f t="shared" si="16"/>
        <v>1</v>
      </c>
    </row>
    <row r="188" spans="1:14" s="31" customFormat="1" ht="12.75">
      <c r="A188" s="12"/>
      <c r="B188" s="8">
        <v>80105</v>
      </c>
      <c r="C188" s="10" t="s">
        <v>229</v>
      </c>
      <c r="D188" s="11">
        <f>D189</f>
        <v>568200</v>
      </c>
      <c r="E188" s="11">
        <f>E189</f>
        <v>489900</v>
      </c>
      <c r="F188" s="11">
        <f>F189</f>
        <v>649950</v>
      </c>
      <c r="G188" s="11">
        <f>G189</f>
        <v>555950</v>
      </c>
      <c r="H188" s="34">
        <f t="shared" si="17"/>
        <v>94000</v>
      </c>
      <c r="I188" s="47">
        <f>I189</f>
        <v>634250</v>
      </c>
      <c r="J188" s="33">
        <f>J189</f>
        <v>540200</v>
      </c>
      <c r="K188" s="14">
        <f t="shared" si="18"/>
        <v>94050</v>
      </c>
      <c r="L188" s="57">
        <f t="shared" si="14"/>
        <v>0.975844295715055</v>
      </c>
      <c r="M188" s="57">
        <f t="shared" si="15"/>
        <v>0.9716701142189046</v>
      </c>
      <c r="N188" s="57">
        <f t="shared" si="16"/>
        <v>1.000531914893617</v>
      </c>
    </row>
    <row r="189" spans="1:14" s="31" customFormat="1" ht="12.75">
      <c r="A189" s="12"/>
      <c r="B189" s="12"/>
      <c r="C189" s="13" t="s">
        <v>230</v>
      </c>
      <c r="D189" s="14">
        <v>568200</v>
      </c>
      <c r="E189" s="14">
        <v>489900</v>
      </c>
      <c r="F189" s="14">
        <v>649950</v>
      </c>
      <c r="G189" s="14">
        <v>555950</v>
      </c>
      <c r="H189" s="34">
        <f t="shared" si="17"/>
        <v>94000</v>
      </c>
      <c r="I189" s="48">
        <v>634250</v>
      </c>
      <c r="J189" s="35">
        <v>540200</v>
      </c>
      <c r="K189" s="14">
        <f t="shared" si="18"/>
        <v>94050</v>
      </c>
      <c r="L189" s="57">
        <f t="shared" si="14"/>
        <v>0.975844295715055</v>
      </c>
      <c r="M189" s="57">
        <f t="shared" si="15"/>
        <v>0.9716701142189046</v>
      </c>
      <c r="N189" s="57">
        <f t="shared" si="16"/>
        <v>1.000531914893617</v>
      </c>
    </row>
    <row r="190" spans="1:14" s="83" customFormat="1" ht="12.75">
      <c r="A190" s="8"/>
      <c r="B190" s="8">
        <v>80110</v>
      </c>
      <c r="C190" s="85" t="s">
        <v>231</v>
      </c>
      <c r="D190" s="11">
        <f>SUM(D191:D201)</f>
        <v>20730340</v>
      </c>
      <c r="E190" s="11">
        <f>SUM(E191:E201)</f>
        <v>16828500</v>
      </c>
      <c r="F190" s="11">
        <f>SUM(F191:F201)</f>
        <v>21294500</v>
      </c>
      <c r="G190" s="11">
        <f>SUM(G191:G201)</f>
        <v>17205900</v>
      </c>
      <c r="H190" s="34">
        <f t="shared" si="17"/>
        <v>4088600</v>
      </c>
      <c r="I190" s="47">
        <f>SUM(I191:I201)</f>
        <v>20867700</v>
      </c>
      <c r="J190" s="33">
        <f>SUM(J191:J201)</f>
        <v>16878600</v>
      </c>
      <c r="K190" s="14">
        <f t="shared" si="18"/>
        <v>3989100</v>
      </c>
      <c r="L190" s="57">
        <f t="shared" si="14"/>
        <v>0.9799572659606941</v>
      </c>
      <c r="M190" s="57">
        <f t="shared" si="15"/>
        <v>0.9809774554077381</v>
      </c>
      <c r="N190" s="57">
        <f t="shared" si="16"/>
        <v>0.9756640414811916</v>
      </c>
    </row>
    <row r="191" spans="1:14" s="31" customFormat="1" ht="12.75">
      <c r="A191" s="12"/>
      <c r="B191" s="12"/>
      <c r="C191" s="20" t="s">
        <v>232</v>
      </c>
      <c r="D191" s="14">
        <v>3808410</v>
      </c>
      <c r="E191" s="14">
        <v>2830400</v>
      </c>
      <c r="F191" s="14">
        <v>3782300</v>
      </c>
      <c r="G191" s="14">
        <v>2848900</v>
      </c>
      <c r="H191" s="34">
        <f t="shared" si="17"/>
        <v>933400</v>
      </c>
      <c r="I191" s="48">
        <v>3741700</v>
      </c>
      <c r="J191" s="35">
        <v>2808300</v>
      </c>
      <c r="K191" s="14">
        <f t="shared" si="18"/>
        <v>933400</v>
      </c>
      <c r="L191" s="57">
        <f t="shared" si="14"/>
        <v>0.9892657906564789</v>
      </c>
      <c r="M191" s="57">
        <f t="shared" si="15"/>
        <v>0.9857488855347678</v>
      </c>
      <c r="N191" s="57">
        <f t="shared" si="16"/>
        <v>1</v>
      </c>
    </row>
    <row r="192" spans="1:14" s="31" customFormat="1" ht="12.75">
      <c r="A192" s="12"/>
      <c r="B192" s="12"/>
      <c r="C192" s="20" t="s">
        <v>233</v>
      </c>
      <c r="D192" s="14">
        <v>2195650</v>
      </c>
      <c r="E192" s="14">
        <v>1830300</v>
      </c>
      <c r="F192" s="14">
        <v>2118600</v>
      </c>
      <c r="G192" s="14">
        <v>1798000</v>
      </c>
      <c r="H192" s="34">
        <f t="shared" si="17"/>
        <v>320600</v>
      </c>
      <c r="I192" s="48">
        <v>2094800</v>
      </c>
      <c r="J192" s="35">
        <v>1774200</v>
      </c>
      <c r="K192" s="14">
        <f t="shared" si="18"/>
        <v>320600</v>
      </c>
      <c r="L192" s="57">
        <f t="shared" si="14"/>
        <v>0.9887661663362598</v>
      </c>
      <c r="M192" s="57">
        <f t="shared" si="15"/>
        <v>0.9867630700778643</v>
      </c>
      <c r="N192" s="57">
        <f t="shared" si="16"/>
        <v>1</v>
      </c>
    </row>
    <row r="193" spans="1:14" s="31" customFormat="1" ht="12.75">
      <c r="A193" s="12"/>
      <c r="B193" s="12"/>
      <c r="C193" s="20" t="s">
        <v>234</v>
      </c>
      <c r="D193" s="14">
        <v>2068770</v>
      </c>
      <c r="E193" s="14">
        <v>1680100</v>
      </c>
      <c r="F193" s="14">
        <v>2033000</v>
      </c>
      <c r="G193" s="14">
        <v>1534400</v>
      </c>
      <c r="H193" s="34">
        <f t="shared" si="17"/>
        <v>498600</v>
      </c>
      <c r="I193" s="48">
        <v>1931400</v>
      </c>
      <c r="J193" s="35">
        <v>1512800</v>
      </c>
      <c r="K193" s="14">
        <f t="shared" si="18"/>
        <v>418600</v>
      </c>
      <c r="L193" s="57">
        <f t="shared" si="14"/>
        <v>0.9500245941957698</v>
      </c>
      <c r="M193" s="57">
        <f t="shared" si="15"/>
        <v>0.9859228362877998</v>
      </c>
      <c r="N193" s="57">
        <f t="shared" si="16"/>
        <v>0.8395507420778179</v>
      </c>
    </row>
    <row r="194" spans="1:14" s="83" customFormat="1" ht="12.75">
      <c r="A194" s="12"/>
      <c r="B194" s="12"/>
      <c r="C194" s="20" t="s">
        <v>235</v>
      </c>
      <c r="D194" s="14">
        <v>2185250</v>
      </c>
      <c r="E194" s="14">
        <v>1860800</v>
      </c>
      <c r="F194" s="14">
        <v>2115500</v>
      </c>
      <c r="G194" s="14">
        <v>1772200</v>
      </c>
      <c r="H194" s="34">
        <f t="shared" si="17"/>
        <v>343300</v>
      </c>
      <c r="I194" s="48">
        <v>2086100</v>
      </c>
      <c r="J194" s="35">
        <v>1747300</v>
      </c>
      <c r="K194" s="14">
        <f t="shared" si="18"/>
        <v>338800</v>
      </c>
      <c r="L194" s="57">
        <f t="shared" si="14"/>
        <v>0.9861025762231151</v>
      </c>
      <c r="M194" s="57">
        <f t="shared" si="15"/>
        <v>0.9859496670804649</v>
      </c>
      <c r="N194" s="57">
        <f t="shared" si="16"/>
        <v>0.9868919312554617</v>
      </c>
    </row>
    <row r="195" spans="1:14" s="83" customFormat="1" ht="12.75">
      <c r="A195" s="12"/>
      <c r="B195" s="12"/>
      <c r="C195" s="20" t="s">
        <v>236</v>
      </c>
      <c r="D195" s="14">
        <v>2641440</v>
      </c>
      <c r="E195" s="14">
        <v>2270800</v>
      </c>
      <c r="F195" s="14">
        <v>2887900</v>
      </c>
      <c r="G195" s="14">
        <v>2504600</v>
      </c>
      <c r="H195" s="34">
        <f t="shared" si="17"/>
        <v>383300</v>
      </c>
      <c r="I195" s="48">
        <v>2817700</v>
      </c>
      <c r="J195" s="35">
        <v>2436400</v>
      </c>
      <c r="K195" s="14">
        <f t="shared" si="18"/>
        <v>381300</v>
      </c>
      <c r="L195" s="57">
        <f t="shared" si="14"/>
        <v>0.9756916790747602</v>
      </c>
      <c r="M195" s="57">
        <f t="shared" si="15"/>
        <v>0.9727701030104607</v>
      </c>
      <c r="N195" s="57">
        <f t="shared" si="16"/>
        <v>0.9947821549699974</v>
      </c>
    </row>
    <row r="196" spans="1:14" s="83" customFormat="1" ht="12.75">
      <c r="A196" s="12"/>
      <c r="B196" s="12"/>
      <c r="C196" s="20" t="s">
        <v>237</v>
      </c>
      <c r="D196" s="14">
        <v>1968570</v>
      </c>
      <c r="E196" s="14">
        <v>1555800</v>
      </c>
      <c r="F196" s="14">
        <v>1887900</v>
      </c>
      <c r="G196" s="14">
        <v>1530600</v>
      </c>
      <c r="H196" s="34">
        <f aca="true" t="shared" si="19" ref="H196:H243">F196-G196</f>
        <v>357300</v>
      </c>
      <c r="I196" s="48">
        <v>1863600</v>
      </c>
      <c r="J196" s="35">
        <v>1508300</v>
      </c>
      <c r="K196" s="14">
        <f aca="true" t="shared" si="20" ref="K196:K243">I196-J196</f>
        <v>355300</v>
      </c>
      <c r="L196" s="57">
        <f t="shared" si="14"/>
        <v>0.9871285555378992</v>
      </c>
      <c r="M196" s="57">
        <f t="shared" si="15"/>
        <v>0.9854305501110675</v>
      </c>
      <c r="N196" s="57">
        <f t="shared" si="16"/>
        <v>0.9944024629163168</v>
      </c>
    </row>
    <row r="197" spans="1:14" s="83" customFormat="1" ht="12.75">
      <c r="A197" s="12"/>
      <c r="B197" s="12"/>
      <c r="C197" s="20" t="s">
        <v>238</v>
      </c>
      <c r="D197" s="14">
        <v>2450520</v>
      </c>
      <c r="E197" s="14">
        <v>2150300</v>
      </c>
      <c r="F197" s="14">
        <v>2760900</v>
      </c>
      <c r="G197" s="14">
        <v>2402100</v>
      </c>
      <c r="H197" s="34">
        <f t="shared" si="19"/>
        <v>358800</v>
      </c>
      <c r="I197" s="48">
        <v>2692700</v>
      </c>
      <c r="J197" s="35">
        <v>2334900</v>
      </c>
      <c r="K197" s="14">
        <f t="shared" si="20"/>
        <v>357800</v>
      </c>
      <c r="L197" s="57">
        <f t="shared" si="14"/>
        <v>0.9752979101017784</v>
      </c>
      <c r="M197" s="57">
        <f t="shared" si="15"/>
        <v>0.9720244785812414</v>
      </c>
      <c r="N197" s="57">
        <f t="shared" si="16"/>
        <v>0.9972129319955407</v>
      </c>
    </row>
    <row r="198" spans="1:14" s="83" customFormat="1" ht="12.75">
      <c r="A198" s="12"/>
      <c r="B198" s="12"/>
      <c r="C198" s="20" t="s">
        <v>239</v>
      </c>
      <c r="D198" s="14">
        <v>1995470</v>
      </c>
      <c r="E198" s="14">
        <v>1744900</v>
      </c>
      <c r="F198" s="14">
        <v>2089200</v>
      </c>
      <c r="G198" s="14">
        <v>1831100</v>
      </c>
      <c r="H198" s="34">
        <f t="shared" si="19"/>
        <v>258100</v>
      </c>
      <c r="I198" s="48">
        <v>2050700</v>
      </c>
      <c r="J198" s="35">
        <v>1793600</v>
      </c>
      <c r="K198" s="14">
        <f t="shared" si="20"/>
        <v>257100</v>
      </c>
      <c r="L198" s="57">
        <f t="shared" si="14"/>
        <v>0.9815718935477695</v>
      </c>
      <c r="M198" s="57">
        <f t="shared" si="15"/>
        <v>0.9795205067991918</v>
      </c>
      <c r="N198" s="57">
        <f t="shared" si="16"/>
        <v>0.9961255327392483</v>
      </c>
    </row>
    <row r="199" spans="1:14" s="83" customFormat="1" ht="25.5">
      <c r="A199" s="12"/>
      <c r="B199" s="12"/>
      <c r="C199" s="20" t="s">
        <v>407</v>
      </c>
      <c r="D199" s="14">
        <v>652460</v>
      </c>
      <c r="E199" s="14">
        <v>541000</v>
      </c>
      <c r="F199" s="14">
        <v>754100</v>
      </c>
      <c r="G199" s="14">
        <v>626000</v>
      </c>
      <c r="H199" s="34">
        <f t="shared" si="19"/>
        <v>128100</v>
      </c>
      <c r="I199" s="48">
        <v>730200</v>
      </c>
      <c r="J199" s="35">
        <v>611100</v>
      </c>
      <c r="K199" s="14">
        <f t="shared" si="20"/>
        <v>119100</v>
      </c>
      <c r="L199" s="57">
        <f t="shared" si="14"/>
        <v>0.9683065906378464</v>
      </c>
      <c r="M199" s="57">
        <f t="shared" si="15"/>
        <v>0.9761980830670927</v>
      </c>
      <c r="N199" s="57">
        <f t="shared" si="16"/>
        <v>0.9297423887587822</v>
      </c>
    </row>
    <row r="200" spans="1:14" s="83" customFormat="1" ht="25.5">
      <c r="A200" s="12"/>
      <c r="B200" s="12"/>
      <c r="C200" s="20" t="s">
        <v>408</v>
      </c>
      <c r="D200" s="14">
        <v>387600</v>
      </c>
      <c r="E200" s="14">
        <v>364100</v>
      </c>
      <c r="F200" s="14">
        <v>385100</v>
      </c>
      <c r="G200" s="14">
        <v>358000</v>
      </c>
      <c r="H200" s="34">
        <f t="shared" si="19"/>
        <v>27100</v>
      </c>
      <c r="I200" s="48">
        <v>378800</v>
      </c>
      <c r="J200" s="35">
        <v>351700</v>
      </c>
      <c r="K200" s="14">
        <f t="shared" si="20"/>
        <v>27100</v>
      </c>
      <c r="L200" s="57">
        <f aca="true" t="shared" si="21" ref="L200:L263">I200/F200</f>
        <v>0.9836406128278369</v>
      </c>
      <c r="M200" s="57">
        <f aca="true" t="shared" si="22" ref="M200:M262">J200/G200</f>
        <v>0.9824022346368715</v>
      </c>
      <c r="N200" s="57">
        <f aca="true" t="shared" si="23" ref="N200:N263">K200/H200</f>
        <v>1</v>
      </c>
    </row>
    <row r="201" spans="1:14" s="83" customFormat="1" ht="12.75">
      <c r="A201" s="12"/>
      <c r="B201" s="12"/>
      <c r="C201" s="20" t="s">
        <v>240</v>
      </c>
      <c r="D201" s="14">
        <v>376200</v>
      </c>
      <c r="E201" s="14"/>
      <c r="F201" s="14">
        <v>480000</v>
      </c>
      <c r="G201" s="14"/>
      <c r="H201" s="34">
        <f t="shared" si="19"/>
        <v>480000</v>
      </c>
      <c r="I201" s="48">
        <v>480000</v>
      </c>
      <c r="J201" s="35"/>
      <c r="K201" s="14">
        <f t="shared" si="20"/>
        <v>480000</v>
      </c>
      <c r="L201" s="57">
        <f t="shared" si="21"/>
        <v>1</v>
      </c>
      <c r="M201" s="57"/>
      <c r="N201" s="57">
        <f t="shared" si="23"/>
        <v>1</v>
      </c>
    </row>
    <row r="202" spans="1:14" s="83" customFormat="1" ht="12.75">
      <c r="A202" s="12"/>
      <c r="B202" s="8">
        <v>80111</v>
      </c>
      <c r="C202" s="85" t="s">
        <v>241</v>
      </c>
      <c r="D202" s="11">
        <f>SUM(D203:D203)</f>
        <v>1353970</v>
      </c>
      <c r="E202" s="11">
        <f>SUM(E203:E203)</f>
        <v>1215300</v>
      </c>
      <c r="F202" s="11">
        <f>SUM(F203:F203)</f>
        <v>1722200</v>
      </c>
      <c r="G202" s="11">
        <f>SUM(G203:G203)</f>
        <v>1567100</v>
      </c>
      <c r="H202" s="34">
        <f t="shared" si="19"/>
        <v>155100</v>
      </c>
      <c r="I202" s="47">
        <f>SUM(I203:I203)</f>
        <v>1686200</v>
      </c>
      <c r="J202" s="33">
        <f>SUM(J203:J203)</f>
        <v>1532100</v>
      </c>
      <c r="K202" s="14">
        <f t="shared" si="20"/>
        <v>154100</v>
      </c>
      <c r="L202" s="57">
        <f t="shared" si="21"/>
        <v>0.9790965044710255</v>
      </c>
      <c r="M202" s="57">
        <f t="shared" si="22"/>
        <v>0.9776657520260353</v>
      </c>
      <c r="N202" s="57">
        <f t="shared" si="23"/>
        <v>0.9935525467440361</v>
      </c>
    </row>
    <row r="203" spans="1:14" s="83" customFormat="1" ht="25.5">
      <c r="A203" s="12"/>
      <c r="B203" s="12"/>
      <c r="C203" s="20" t="s">
        <v>242</v>
      </c>
      <c r="D203" s="14">
        <v>1353970</v>
      </c>
      <c r="E203" s="14">
        <v>1215300</v>
      </c>
      <c r="F203" s="14">
        <v>1722200</v>
      </c>
      <c r="G203" s="14">
        <v>1567100</v>
      </c>
      <c r="H203" s="34">
        <f t="shared" si="19"/>
        <v>155100</v>
      </c>
      <c r="I203" s="48">
        <v>1686200</v>
      </c>
      <c r="J203" s="35">
        <v>1532100</v>
      </c>
      <c r="K203" s="14">
        <f t="shared" si="20"/>
        <v>154100</v>
      </c>
      <c r="L203" s="57">
        <f t="shared" si="21"/>
        <v>0.9790965044710255</v>
      </c>
      <c r="M203" s="57">
        <f t="shared" si="22"/>
        <v>0.9776657520260353</v>
      </c>
      <c r="N203" s="57">
        <f t="shared" si="23"/>
        <v>0.9935525467440361</v>
      </c>
    </row>
    <row r="204" spans="1:14" s="83" customFormat="1" ht="12.75">
      <c r="A204" s="8"/>
      <c r="B204" s="8">
        <v>80113</v>
      </c>
      <c r="C204" s="85" t="s">
        <v>243</v>
      </c>
      <c r="D204" s="11">
        <f>SUM(D205:D213)</f>
        <v>439500</v>
      </c>
      <c r="E204" s="11">
        <f>SUM(E205:E213)</f>
        <v>131800</v>
      </c>
      <c r="F204" s="11">
        <f>SUM(F205:F213)</f>
        <v>435600</v>
      </c>
      <c r="G204" s="11">
        <f>SUM(G205:G213)</f>
        <v>131200</v>
      </c>
      <c r="H204" s="34">
        <f t="shared" si="19"/>
        <v>304400</v>
      </c>
      <c r="I204" s="47">
        <f>SUM(I205:I213)</f>
        <v>435600</v>
      </c>
      <c r="J204" s="33">
        <f>SUM(J205:J213)</f>
        <v>131200</v>
      </c>
      <c r="K204" s="14">
        <f t="shared" si="20"/>
        <v>304400</v>
      </c>
      <c r="L204" s="57">
        <f t="shared" si="21"/>
        <v>1</v>
      </c>
      <c r="M204" s="57">
        <f t="shared" si="22"/>
        <v>1</v>
      </c>
      <c r="N204" s="57">
        <f t="shared" si="23"/>
        <v>1</v>
      </c>
    </row>
    <row r="205" spans="1:14" s="83" customFormat="1" ht="12.75">
      <c r="A205" s="12"/>
      <c r="B205" s="12"/>
      <c r="C205" s="20" t="s">
        <v>187</v>
      </c>
      <c r="D205" s="14">
        <v>4800</v>
      </c>
      <c r="E205" s="14"/>
      <c r="F205" s="14">
        <v>5000</v>
      </c>
      <c r="G205" s="14"/>
      <c r="H205" s="34">
        <f t="shared" si="19"/>
        <v>5000</v>
      </c>
      <c r="I205" s="48">
        <v>5000</v>
      </c>
      <c r="J205" s="35"/>
      <c r="K205" s="14">
        <f t="shared" si="20"/>
        <v>5000</v>
      </c>
      <c r="L205" s="57">
        <f t="shared" si="21"/>
        <v>1</v>
      </c>
      <c r="M205" s="57"/>
      <c r="N205" s="57">
        <f t="shared" si="23"/>
        <v>1</v>
      </c>
    </row>
    <row r="206" spans="1:14" s="83" customFormat="1" ht="12.75">
      <c r="A206" s="12"/>
      <c r="B206" s="12"/>
      <c r="C206" s="20" t="s">
        <v>233</v>
      </c>
      <c r="D206" s="14">
        <v>196300</v>
      </c>
      <c r="E206" s="14">
        <v>117800</v>
      </c>
      <c r="F206" s="14">
        <v>192100</v>
      </c>
      <c r="G206" s="14">
        <v>119300</v>
      </c>
      <c r="H206" s="34">
        <f t="shared" si="19"/>
        <v>72800</v>
      </c>
      <c r="I206" s="48">
        <v>192100</v>
      </c>
      <c r="J206" s="35">
        <v>119300</v>
      </c>
      <c r="K206" s="14">
        <f t="shared" si="20"/>
        <v>72800</v>
      </c>
      <c r="L206" s="57">
        <f t="shared" si="21"/>
        <v>1</v>
      </c>
      <c r="M206" s="57">
        <f t="shared" si="22"/>
        <v>1</v>
      </c>
      <c r="N206" s="57">
        <f t="shared" si="23"/>
        <v>1</v>
      </c>
    </row>
    <row r="207" spans="1:14" s="62" customFormat="1" ht="12.75">
      <c r="A207" s="12"/>
      <c r="B207" s="12"/>
      <c r="C207" s="20" t="s">
        <v>234</v>
      </c>
      <c r="D207" s="14">
        <v>2400</v>
      </c>
      <c r="E207" s="14"/>
      <c r="F207" s="14">
        <v>2200</v>
      </c>
      <c r="G207" s="14"/>
      <c r="H207" s="34">
        <f t="shared" si="19"/>
        <v>2200</v>
      </c>
      <c r="I207" s="48">
        <v>2200</v>
      </c>
      <c r="J207" s="35"/>
      <c r="K207" s="14">
        <f t="shared" si="20"/>
        <v>2200</v>
      </c>
      <c r="L207" s="57">
        <f t="shared" si="21"/>
        <v>1</v>
      </c>
      <c r="M207" s="57"/>
      <c r="N207" s="57">
        <f t="shared" si="23"/>
        <v>1</v>
      </c>
    </row>
    <row r="208" spans="1:14" s="62" customFormat="1" ht="12.75">
      <c r="A208" s="12"/>
      <c r="B208" s="12"/>
      <c r="C208" s="20" t="s">
        <v>235</v>
      </c>
      <c r="D208" s="14">
        <v>22000</v>
      </c>
      <c r="E208" s="14"/>
      <c r="F208" s="14">
        <v>20800</v>
      </c>
      <c r="G208" s="14"/>
      <c r="H208" s="34">
        <f t="shared" si="19"/>
        <v>20800</v>
      </c>
      <c r="I208" s="48">
        <v>20800</v>
      </c>
      <c r="J208" s="35"/>
      <c r="K208" s="14">
        <f t="shared" si="20"/>
        <v>20800</v>
      </c>
      <c r="L208" s="57">
        <f t="shared" si="21"/>
        <v>1</v>
      </c>
      <c r="M208" s="57"/>
      <c r="N208" s="57">
        <f t="shared" si="23"/>
        <v>1</v>
      </c>
    </row>
    <row r="209" spans="1:14" s="62" customFormat="1" ht="12.75">
      <c r="A209" s="12"/>
      <c r="B209" s="12"/>
      <c r="C209" s="20" t="s">
        <v>236</v>
      </c>
      <c r="D209" s="14">
        <v>33000</v>
      </c>
      <c r="E209" s="14"/>
      <c r="F209" s="14">
        <v>31500</v>
      </c>
      <c r="G209" s="14"/>
      <c r="H209" s="34">
        <f t="shared" si="19"/>
        <v>31500</v>
      </c>
      <c r="I209" s="48">
        <v>31500</v>
      </c>
      <c r="J209" s="35"/>
      <c r="K209" s="14">
        <f t="shared" si="20"/>
        <v>31500</v>
      </c>
      <c r="L209" s="57">
        <f t="shared" si="21"/>
        <v>1</v>
      </c>
      <c r="M209" s="57"/>
      <c r="N209" s="57">
        <f t="shared" si="23"/>
        <v>1</v>
      </c>
    </row>
    <row r="210" spans="1:14" s="62" customFormat="1" ht="12.75">
      <c r="A210" s="12"/>
      <c r="B210" s="12"/>
      <c r="C210" s="20" t="s">
        <v>237</v>
      </c>
      <c r="D210" s="14">
        <v>12000</v>
      </c>
      <c r="E210" s="14"/>
      <c r="F210" s="14">
        <v>9000</v>
      </c>
      <c r="G210" s="14"/>
      <c r="H210" s="34">
        <f t="shared" si="19"/>
        <v>9000</v>
      </c>
      <c r="I210" s="48">
        <v>9000</v>
      </c>
      <c r="J210" s="35"/>
      <c r="K210" s="14">
        <f t="shared" si="20"/>
        <v>9000</v>
      </c>
      <c r="L210" s="57">
        <f t="shared" si="21"/>
        <v>1</v>
      </c>
      <c r="M210" s="57"/>
      <c r="N210" s="57">
        <f t="shared" si="23"/>
        <v>1</v>
      </c>
    </row>
    <row r="211" spans="1:14" s="62" customFormat="1" ht="12.75">
      <c r="A211" s="12"/>
      <c r="B211" s="12"/>
      <c r="C211" s="20" t="s">
        <v>238</v>
      </c>
      <c r="D211" s="14">
        <v>33500</v>
      </c>
      <c r="E211" s="14">
        <v>14000</v>
      </c>
      <c r="F211" s="14">
        <v>32000</v>
      </c>
      <c r="G211" s="14">
        <v>11900</v>
      </c>
      <c r="H211" s="34">
        <f t="shared" si="19"/>
        <v>20100</v>
      </c>
      <c r="I211" s="48">
        <v>32000</v>
      </c>
      <c r="J211" s="35">
        <v>11900</v>
      </c>
      <c r="K211" s="14">
        <f t="shared" si="20"/>
        <v>20100</v>
      </c>
      <c r="L211" s="57">
        <f t="shared" si="21"/>
        <v>1</v>
      </c>
      <c r="M211" s="57">
        <f t="shared" si="22"/>
        <v>1</v>
      </c>
      <c r="N211" s="57">
        <f t="shared" si="23"/>
        <v>1</v>
      </c>
    </row>
    <row r="212" spans="1:14" s="62" customFormat="1" ht="25.5">
      <c r="A212" s="12"/>
      <c r="B212" s="12"/>
      <c r="C212" s="20" t="s">
        <v>407</v>
      </c>
      <c r="D212" s="14">
        <v>7500</v>
      </c>
      <c r="E212" s="14"/>
      <c r="F212" s="14">
        <v>5000</v>
      </c>
      <c r="G212" s="14"/>
      <c r="H212" s="34">
        <f t="shared" si="19"/>
        <v>5000</v>
      </c>
      <c r="I212" s="48">
        <v>5000</v>
      </c>
      <c r="J212" s="35"/>
      <c r="K212" s="14">
        <f t="shared" si="20"/>
        <v>5000</v>
      </c>
      <c r="L212" s="57">
        <f t="shared" si="21"/>
        <v>1</v>
      </c>
      <c r="M212" s="57"/>
      <c r="N212" s="57">
        <f t="shared" si="23"/>
        <v>1</v>
      </c>
    </row>
    <row r="213" spans="1:14" s="62" customFormat="1" ht="41.25" customHeight="1">
      <c r="A213" s="12"/>
      <c r="B213" s="12"/>
      <c r="C213" s="20" t="s">
        <v>409</v>
      </c>
      <c r="D213" s="14">
        <v>128000</v>
      </c>
      <c r="E213" s="14"/>
      <c r="F213" s="14">
        <v>138000</v>
      </c>
      <c r="G213" s="14"/>
      <c r="H213" s="34">
        <f t="shared" si="19"/>
        <v>138000</v>
      </c>
      <c r="I213" s="48">
        <v>138000</v>
      </c>
      <c r="J213" s="35"/>
      <c r="K213" s="14">
        <f t="shared" si="20"/>
        <v>138000</v>
      </c>
      <c r="L213" s="57">
        <f t="shared" si="21"/>
        <v>1</v>
      </c>
      <c r="M213" s="57"/>
      <c r="N213" s="57">
        <f t="shared" si="23"/>
        <v>1</v>
      </c>
    </row>
    <row r="214" spans="1:14" s="62" customFormat="1" ht="12.75">
      <c r="A214" s="8"/>
      <c r="B214" s="8">
        <v>80120</v>
      </c>
      <c r="C214" s="10" t="s">
        <v>410</v>
      </c>
      <c r="D214" s="11">
        <f>SUM(D215:D221)</f>
        <v>21541944</v>
      </c>
      <c r="E214" s="11">
        <f>SUM(E215:E221)</f>
        <v>16731900</v>
      </c>
      <c r="F214" s="11">
        <f>SUM(F215:F221)</f>
        <v>23800700</v>
      </c>
      <c r="G214" s="11">
        <f>SUM(G215:G221)</f>
        <v>17923700</v>
      </c>
      <c r="H214" s="34">
        <f t="shared" si="19"/>
        <v>5877000</v>
      </c>
      <c r="I214" s="47">
        <f>SUM(I215:I221)</f>
        <v>22779200</v>
      </c>
      <c r="J214" s="33">
        <f>SUM(J215:J221)</f>
        <v>17608500</v>
      </c>
      <c r="K214" s="14">
        <f t="shared" si="20"/>
        <v>5170700</v>
      </c>
      <c r="L214" s="57">
        <f t="shared" si="21"/>
        <v>0.9570810942535304</v>
      </c>
      <c r="M214" s="57">
        <f t="shared" si="22"/>
        <v>0.9824143452523754</v>
      </c>
      <c r="N214" s="57">
        <f t="shared" si="23"/>
        <v>0.8798196358686404</v>
      </c>
    </row>
    <row r="215" spans="1:14" s="62" customFormat="1" ht="12.75">
      <c r="A215" s="12"/>
      <c r="B215" s="12"/>
      <c r="C215" s="13" t="s">
        <v>244</v>
      </c>
      <c r="D215" s="14">
        <v>2949150</v>
      </c>
      <c r="E215" s="14">
        <v>2563500</v>
      </c>
      <c r="F215" s="14">
        <v>3609100</v>
      </c>
      <c r="G215" s="14">
        <v>3016400</v>
      </c>
      <c r="H215" s="34">
        <f t="shared" si="19"/>
        <v>592700</v>
      </c>
      <c r="I215" s="48">
        <v>3345700</v>
      </c>
      <c r="J215" s="35">
        <v>2947000</v>
      </c>
      <c r="K215" s="14">
        <f t="shared" si="20"/>
        <v>398700</v>
      </c>
      <c r="L215" s="57">
        <f t="shared" si="21"/>
        <v>0.9270178160760301</v>
      </c>
      <c r="M215" s="57">
        <f t="shared" si="22"/>
        <v>0.9769924413207798</v>
      </c>
      <c r="N215" s="57">
        <f t="shared" si="23"/>
        <v>0.6726843259659187</v>
      </c>
    </row>
    <row r="216" spans="1:14" s="62" customFormat="1" ht="12.75">
      <c r="A216" s="12"/>
      <c r="B216" s="12"/>
      <c r="C216" s="13" t="s">
        <v>245</v>
      </c>
      <c r="D216" s="14">
        <v>4733847</v>
      </c>
      <c r="E216" s="14">
        <v>4073000</v>
      </c>
      <c r="F216" s="14">
        <v>5646100</v>
      </c>
      <c r="G216" s="14">
        <v>4559600</v>
      </c>
      <c r="H216" s="34">
        <f t="shared" si="19"/>
        <v>1086500</v>
      </c>
      <c r="I216" s="48">
        <v>5155700</v>
      </c>
      <c r="J216" s="35">
        <v>4468700</v>
      </c>
      <c r="K216" s="14">
        <f t="shared" si="20"/>
        <v>687000</v>
      </c>
      <c r="L216" s="57">
        <f t="shared" si="21"/>
        <v>0.913143585838012</v>
      </c>
      <c r="M216" s="57">
        <f t="shared" si="22"/>
        <v>0.980064040705325</v>
      </c>
      <c r="N216" s="57">
        <f t="shared" si="23"/>
        <v>0.6323055683387022</v>
      </c>
    </row>
    <row r="217" spans="1:14" s="62" customFormat="1" ht="25.5">
      <c r="A217" s="12"/>
      <c r="B217" s="12"/>
      <c r="C217" s="13" t="s">
        <v>246</v>
      </c>
      <c r="D217" s="14">
        <v>2545567</v>
      </c>
      <c r="E217" s="14">
        <v>2123500</v>
      </c>
      <c r="F217" s="14">
        <v>2617500</v>
      </c>
      <c r="G217" s="14">
        <v>2134600</v>
      </c>
      <c r="H217" s="34">
        <f t="shared" si="19"/>
        <v>482900</v>
      </c>
      <c r="I217" s="48">
        <v>2554900</v>
      </c>
      <c r="J217" s="35">
        <v>2105500</v>
      </c>
      <c r="K217" s="14">
        <f t="shared" si="20"/>
        <v>449400</v>
      </c>
      <c r="L217" s="57">
        <f t="shared" si="21"/>
        <v>0.9760840496657116</v>
      </c>
      <c r="M217" s="57">
        <f t="shared" si="22"/>
        <v>0.9863674693150941</v>
      </c>
      <c r="N217" s="57">
        <f t="shared" si="23"/>
        <v>0.9306274591012632</v>
      </c>
    </row>
    <row r="218" spans="1:14" s="62" customFormat="1" ht="38.25">
      <c r="A218" s="12"/>
      <c r="B218" s="12"/>
      <c r="C218" s="13" t="s">
        <v>247</v>
      </c>
      <c r="D218" s="14">
        <v>1793400</v>
      </c>
      <c r="E218" s="14">
        <v>1530600</v>
      </c>
      <c r="F218" s="14">
        <v>1988500</v>
      </c>
      <c r="G218" s="14">
        <v>1708400</v>
      </c>
      <c r="H218" s="34">
        <f t="shared" si="19"/>
        <v>280100</v>
      </c>
      <c r="I218" s="48">
        <v>1950000</v>
      </c>
      <c r="J218" s="35">
        <v>1681200</v>
      </c>
      <c r="K218" s="14">
        <f t="shared" si="20"/>
        <v>268800</v>
      </c>
      <c r="L218" s="57">
        <f t="shared" si="21"/>
        <v>0.9806386723661051</v>
      </c>
      <c r="M218" s="57">
        <f t="shared" si="22"/>
        <v>0.984078670100679</v>
      </c>
      <c r="N218" s="57">
        <f t="shared" si="23"/>
        <v>0.9596572652624062</v>
      </c>
    </row>
    <row r="219" spans="1:14" s="62" customFormat="1" ht="25.5">
      <c r="A219" s="12"/>
      <c r="B219" s="12"/>
      <c r="C219" s="13" t="s">
        <v>411</v>
      </c>
      <c r="D219" s="14">
        <v>4964980</v>
      </c>
      <c r="E219" s="14">
        <v>4410500</v>
      </c>
      <c r="F219" s="14">
        <v>5021400</v>
      </c>
      <c r="G219" s="14">
        <v>4388300</v>
      </c>
      <c r="H219" s="34">
        <f t="shared" si="19"/>
        <v>633100</v>
      </c>
      <c r="I219" s="48">
        <v>4907700</v>
      </c>
      <c r="J219" s="35">
        <v>4324600</v>
      </c>
      <c r="K219" s="14">
        <f t="shared" si="20"/>
        <v>583100</v>
      </c>
      <c r="L219" s="57">
        <f t="shared" si="21"/>
        <v>0.9773569124148643</v>
      </c>
      <c r="M219" s="57">
        <f t="shared" si="22"/>
        <v>0.9854841282501197</v>
      </c>
      <c r="N219" s="57">
        <f t="shared" si="23"/>
        <v>0.921023534986574</v>
      </c>
    </row>
    <row r="220" spans="1:14" s="62" customFormat="1" ht="12.75">
      <c r="A220" s="12"/>
      <c r="B220" s="12"/>
      <c r="C220" s="13" t="s">
        <v>248</v>
      </c>
      <c r="D220" s="14">
        <v>2810000</v>
      </c>
      <c r="E220" s="14">
        <v>2030800</v>
      </c>
      <c r="F220" s="14">
        <v>2881100</v>
      </c>
      <c r="G220" s="14">
        <v>2116400</v>
      </c>
      <c r="H220" s="34">
        <f t="shared" si="19"/>
        <v>764700</v>
      </c>
      <c r="I220" s="48">
        <v>2828200</v>
      </c>
      <c r="J220" s="35">
        <v>2081500</v>
      </c>
      <c r="K220" s="14">
        <f t="shared" si="20"/>
        <v>746700</v>
      </c>
      <c r="L220" s="57">
        <f t="shared" si="21"/>
        <v>0.9816389573426816</v>
      </c>
      <c r="M220" s="57">
        <f t="shared" si="22"/>
        <v>0.9835097335097335</v>
      </c>
      <c r="N220" s="57">
        <f t="shared" si="23"/>
        <v>0.9764613573950569</v>
      </c>
    </row>
    <row r="221" spans="1:14" s="62" customFormat="1" ht="25.5">
      <c r="A221" s="12"/>
      <c r="B221" s="12"/>
      <c r="C221" s="13" t="s">
        <v>249</v>
      </c>
      <c r="D221" s="14">
        <v>1745000</v>
      </c>
      <c r="E221" s="14"/>
      <c r="F221" s="14">
        <v>2037000</v>
      </c>
      <c r="G221" s="14"/>
      <c r="H221" s="34">
        <f t="shared" si="19"/>
        <v>2037000</v>
      </c>
      <c r="I221" s="48">
        <v>2037000</v>
      </c>
      <c r="J221" s="35"/>
      <c r="K221" s="14">
        <f t="shared" si="20"/>
        <v>2037000</v>
      </c>
      <c r="L221" s="57">
        <f t="shared" si="21"/>
        <v>1</v>
      </c>
      <c r="M221" s="57"/>
      <c r="N221" s="57">
        <f t="shared" si="23"/>
        <v>1</v>
      </c>
    </row>
    <row r="222" spans="1:14" s="62" customFormat="1" ht="12.75">
      <c r="A222" s="8"/>
      <c r="B222" s="8">
        <v>80130</v>
      </c>
      <c r="C222" s="10" t="s">
        <v>412</v>
      </c>
      <c r="D222" s="11">
        <f>SUM(D223:D232)</f>
        <v>34397050</v>
      </c>
      <c r="E222" s="11">
        <f>SUM(E223:E232)</f>
        <v>22985800</v>
      </c>
      <c r="F222" s="11">
        <f>SUM(F223:F232)</f>
        <v>36959650</v>
      </c>
      <c r="G222" s="11">
        <f>SUM(G223:G232)</f>
        <v>23886650</v>
      </c>
      <c r="H222" s="34">
        <f t="shared" si="19"/>
        <v>13073000</v>
      </c>
      <c r="I222" s="47">
        <f>SUM(I223:I232)</f>
        <v>35420550</v>
      </c>
      <c r="J222" s="33">
        <f>SUM(J223:J232)</f>
        <v>23451750</v>
      </c>
      <c r="K222" s="14">
        <f t="shared" si="20"/>
        <v>11968800</v>
      </c>
      <c r="L222" s="57">
        <f t="shared" si="21"/>
        <v>0.9583572896388358</v>
      </c>
      <c r="M222" s="57">
        <f t="shared" si="22"/>
        <v>0.9817931773605759</v>
      </c>
      <c r="N222" s="57">
        <f t="shared" si="23"/>
        <v>0.9155358372217548</v>
      </c>
    </row>
    <row r="223" spans="1:14" s="62" customFormat="1" ht="12.75">
      <c r="A223" s="12"/>
      <c r="B223" s="12"/>
      <c r="C223" s="13" t="s">
        <v>250</v>
      </c>
      <c r="D223" s="14">
        <v>4850730</v>
      </c>
      <c r="E223" s="14">
        <v>4136400</v>
      </c>
      <c r="F223" s="14">
        <v>5827000</v>
      </c>
      <c r="G223" s="14">
        <v>4380300</v>
      </c>
      <c r="H223" s="34">
        <f t="shared" si="19"/>
        <v>1446700</v>
      </c>
      <c r="I223" s="48">
        <v>4999000</v>
      </c>
      <c r="J223" s="35">
        <v>4315300</v>
      </c>
      <c r="K223" s="14">
        <f t="shared" si="20"/>
        <v>683700</v>
      </c>
      <c r="L223" s="57">
        <f t="shared" si="21"/>
        <v>0.8579028659687661</v>
      </c>
      <c r="M223" s="57">
        <f t="shared" si="22"/>
        <v>0.9851608337328494</v>
      </c>
      <c r="N223" s="57">
        <f t="shared" si="23"/>
        <v>0.47259279740098153</v>
      </c>
    </row>
    <row r="224" spans="1:14" s="62" customFormat="1" ht="12.75">
      <c r="A224" s="12"/>
      <c r="B224" s="12"/>
      <c r="C224" s="13" t="s">
        <v>251</v>
      </c>
      <c r="D224" s="14">
        <v>4422940</v>
      </c>
      <c r="E224" s="14">
        <v>3606500</v>
      </c>
      <c r="F224" s="14">
        <v>4624200</v>
      </c>
      <c r="G224" s="14">
        <v>3787200</v>
      </c>
      <c r="H224" s="34">
        <f t="shared" si="19"/>
        <v>837000</v>
      </c>
      <c r="I224" s="48">
        <v>4509500</v>
      </c>
      <c r="J224" s="35">
        <v>3692500</v>
      </c>
      <c r="K224" s="14">
        <f t="shared" si="20"/>
        <v>817000</v>
      </c>
      <c r="L224" s="57">
        <f t="shared" si="21"/>
        <v>0.9751957095281346</v>
      </c>
      <c r="M224" s="57">
        <f t="shared" si="22"/>
        <v>0.9749947190536544</v>
      </c>
      <c r="N224" s="57">
        <f t="shared" si="23"/>
        <v>0.97610513739546</v>
      </c>
    </row>
    <row r="225" spans="1:14" s="62" customFormat="1" ht="12.75">
      <c r="A225" s="12"/>
      <c r="B225" s="12"/>
      <c r="C225" s="13" t="s">
        <v>252</v>
      </c>
      <c r="D225" s="14">
        <v>3748000</v>
      </c>
      <c r="E225" s="14">
        <v>3125900</v>
      </c>
      <c r="F225" s="14">
        <v>3894400</v>
      </c>
      <c r="G225" s="14">
        <v>3267600</v>
      </c>
      <c r="H225" s="34">
        <f t="shared" si="19"/>
        <v>626800</v>
      </c>
      <c r="I225" s="48">
        <v>3844300</v>
      </c>
      <c r="J225" s="35">
        <v>3220500</v>
      </c>
      <c r="K225" s="14">
        <f t="shared" si="20"/>
        <v>623800</v>
      </c>
      <c r="L225" s="57">
        <f t="shared" si="21"/>
        <v>0.9871353738701726</v>
      </c>
      <c r="M225" s="57">
        <f t="shared" si="22"/>
        <v>0.9855857510099155</v>
      </c>
      <c r="N225" s="57">
        <f t="shared" si="23"/>
        <v>0.9952137843012125</v>
      </c>
    </row>
    <row r="226" spans="1:14" s="62" customFormat="1" ht="25.5">
      <c r="A226" s="12"/>
      <c r="B226" s="12"/>
      <c r="C226" s="13" t="s">
        <v>253</v>
      </c>
      <c r="D226" s="14">
        <v>2249000</v>
      </c>
      <c r="E226" s="14">
        <v>1995400</v>
      </c>
      <c r="F226" s="14">
        <v>2523100</v>
      </c>
      <c r="G226" s="14">
        <v>2171000</v>
      </c>
      <c r="H226" s="34">
        <f t="shared" si="19"/>
        <v>352100</v>
      </c>
      <c r="I226" s="48">
        <v>2396300</v>
      </c>
      <c r="J226" s="35">
        <v>2143400</v>
      </c>
      <c r="K226" s="14">
        <f t="shared" si="20"/>
        <v>252900</v>
      </c>
      <c r="L226" s="57">
        <f t="shared" si="21"/>
        <v>0.9497443620942492</v>
      </c>
      <c r="M226" s="57">
        <f t="shared" si="22"/>
        <v>0.9872869645324736</v>
      </c>
      <c r="N226" s="57">
        <f t="shared" si="23"/>
        <v>0.7182618574268673</v>
      </c>
    </row>
    <row r="227" spans="1:14" s="62" customFormat="1" ht="12.75">
      <c r="A227" s="12"/>
      <c r="B227" s="12"/>
      <c r="C227" s="13" t="s">
        <v>254</v>
      </c>
      <c r="D227" s="14">
        <v>4156840</v>
      </c>
      <c r="E227" s="14">
        <v>3623700</v>
      </c>
      <c r="F227" s="14">
        <v>4434900</v>
      </c>
      <c r="G227" s="14">
        <v>3849800</v>
      </c>
      <c r="H227" s="34">
        <f t="shared" si="19"/>
        <v>585100</v>
      </c>
      <c r="I227" s="48">
        <v>4315600</v>
      </c>
      <c r="J227" s="35">
        <v>3776500</v>
      </c>
      <c r="K227" s="14">
        <f t="shared" si="20"/>
        <v>539100</v>
      </c>
      <c r="L227" s="57">
        <f t="shared" si="21"/>
        <v>0.9730997316737694</v>
      </c>
      <c r="M227" s="57">
        <f t="shared" si="22"/>
        <v>0.9809600498727207</v>
      </c>
      <c r="N227" s="57">
        <f t="shared" si="23"/>
        <v>0.9213809605195693</v>
      </c>
    </row>
    <row r="228" spans="1:14" s="62" customFormat="1" ht="12.75">
      <c r="A228" s="12"/>
      <c r="B228" s="12"/>
      <c r="C228" s="13" t="s">
        <v>413</v>
      </c>
      <c r="D228" s="14">
        <v>344200</v>
      </c>
      <c r="E228" s="14">
        <v>153000</v>
      </c>
      <c r="F228" s="14">
        <v>318300</v>
      </c>
      <c r="G228" s="14">
        <v>143700</v>
      </c>
      <c r="H228" s="34">
        <f t="shared" si="19"/>
        <v>174600</v>
      </c>
      <c r="I228" s="48">
        <v>318300</v>
      </c>
      <c r="J228" s="35">
        <v>143700</v>
      </c>
      <c r="K228" s="14">
        <f t="shared" si="20"/>
        <v>174600</v>
      </c>
      <c r="L228" s="57">
        <f t="shared" si="21"/>
        <v>1</v>
      </c>
      <c r="M228" s="57">
        <f t="shared" si="22"/>
        <v>1</v>
      </c>
      <c r="N228" s="57">
        <f t="shared" si="23"/>
        <v>1</v>
      </c>
    </row>
    <row r="229" spans="1:14" s="62" customFormat="1" ht="12.75">
      <c r="A229" s="12"/>
      <c r="B229" s="12"/>
      <c r="C229" s="13" t="s">
        <v>255</v>
      </c>
      <c r="D229" s="14">
        <v>2536000</v>
      </c>
      <c r="E229" s="14">
        <v>2144100</v>
      </c>
      <c r="F229" s="14">
        <v>3045350</v>
      </c>
      <c r="G229" s="14">
        <v>2500350</v>
      </c>
      <c r="H229" s="34">
        <f t="shared" si="19"/>
        <v>545000</v>
      </c>
      <c r="I229" s="48">
        <v>2839150</v>
      </c>
      <c r="J229" s="35">
        <v>2429150</v>
      </c>
      <c r="K229" s="14">
        <f t="shared" si="20"/>
        <v>410000</v>
      </c>
      <c r="L229" s="57">
        <f t="shared" si="21"/>
        <v>0.9322902129476086</v>
      </c>
      <c r="M229" s="57">
        <f t="shared" si="22"/>
        <v>0.9715239866418701</v>
      </c>
      <c r="N229" s="57">
        <f t="shared" si="23"/>
        <v>0.7522935779816514</v>
      </c>
    </row>
    <row r="230" spans="1:14" s="62" customFormat="1" ht="12.75">
      <c r="A230" s="12"/>
      <c r="B230" s="12"/>
      <c r="C230" s="13" t="s">
        <v>414</v>
      </c>
      <c r="D230" s="14">
        <v>4898140</v>
      </c>
      <c r="E230" s="14">
        <v>4200800</v>
      </c>
      <c r="F230" s="14">
        <v>4628400</v>
      </c>
      <c r="G230" s="14">
        <v>3786700</v>
      </c>
      <c r="H230" s="34">
        <f t="shared" si="19"/>
        <v>841700</v>
      </c>
      <c r="I230" s="48">
        <v>4534400</v>
      </c>
      <c r="J230" s="35">
        <v>3730700</v>
      </c>
      <c r="K230" s="14">
        <f t="shared" si="20"/>
        <v>803700</v>
      </c>
      <c r="L230" s="57">
        <f t="shared" si="21"/>
        <v>0.9796906058249071</v>
      </c>
      <c r="M230" s="57">
        <f t="shared" si="22"/>
        <v>0.9852113977869913</v>
      </c>
      <c r="N230" s="57">
        <f t="shared" si="23"/>
        <v>0.9548532731376975</v>
      </c>
    </row>
    <row r="231" spans="1:14" s="62" customFormat="1" ht="12.75">
      <c r="A231" s="12"/>
      <c r="B231" s="12"/>
      <c r="C231" s="13" t="s">
        <v>415</v>
      </c>
      <c r="D231" s="14">
        <v>1885000</v>
      </c>
      <c r="E231" s="14"/>
      <c r="F231" s="14">
        <v>4084000</v>
      </c>
      <c r="G231" s="14"/>
      <c r="H231" s="34">
        <f t="shared" si="19"/>
        <v>4084000</v>
      </c>
      <c r="I231" s="48">
        <v>4084000</v>
      </c>
      <c r="J231" s="35"/>
      <c r="K231" s="14">
        <f t="shared" si="20"/>
        <v>4084000</v>
      </c>
      <c r="L231" s="57">
        <f t="shared" si="21"/>
        <v>1</v>
      </c>
      <c r="M231" s="57"/>
      <c r="N231" s="57">
        <f t="shared" si="23"/>
        <v>1</v>
      </c>
    </row>
    <row r="232" spans="1:14" s="62" customFormat="1" ht="12.75">
      <c r="A232" s="12"/>
      <c r="B232" s="12"/>
      <c r="C232" s="13" t="s">
        <v>256</v>
      </c>
      <c r="D232" s="14">
        <v>5306200</v>
      </c>
      <c r="E232" s="14"/>
      <c r="F232" s="14">
        <v>3580000</v>
      </c>
      <c r="G232" s="14"/>
      <c r="H232" s="34">
        <f t="shared" si="19"/>
        <v>3580000</v>
      </c>
      <c r="I232" s="48">
        <v>3580000</v>
      </c>
      <c r="J232" s="35"/>
      <c r="K232" s="14">
        <f t="shared" si="20"/>
        <v>3580000</v>
      </c>
      <c r="L232" s="57">
        <f t="shared" si="21"/>
        <v>1</v>
      </c>
      <c r="M232" s="57"/>
      <c r="N232" s="57">
        <f t="shared" si="23"/>
        <v>1</v>
      </c>
    </row>
    <row r="233" spans="1:14" s="62" customFormat="1" ht="12.75">
      <c r="A233" s="8"/>
      <c r="B233" s="8">
        <v>80132</v>
      </c>
      <c r="C233" s="10" t="s">
        <v>257</v>
      </c>
      <c r="D233" s="11">
        <f>SUM(D234:D234)</f>
        <v>2425300</v>
      </c>
      <c r="E233" s="11">
        <f>SUM(E234:E234)</f>
        <v>2065200</v>
      </c>
      <c r="F233" s="11">
        <f>SUM(F234:F234)</f>
        <v>2522300</v>
      </c>
      <c r="G233" s="11">
        <f>SUM(G234:G234)</f>
        <v>2155300</v>
      </c>
      <c r="H233" s="34">
        <f t="shared" si="19"/>
        <v>367000</v>
      </c>
      <c r="I233" s="47">
        <f>SUM(I234:I234)</f>
        <v>2459600</v>
      </c>
      <c r="J233" s="33">
        <f>SUM(J234:J234)</f>
        <v>2085600</v>
      </c>
      <c r="K233" s="14">
        <f t="shared" si="20"/>
        <v>374000</v>
      </c>
      <c r="L233" s="57">
        <f t="shared" si="21"/>
        <v>0.9751417357174008</v>
      </c>
      <c r="M233" s="57">
        <f t="shared" si="22"/>
        <v>0.9676611144620239</v>
      </c>
      <c r="N233" s="57">
        <f t="shared" si="23"/>
        <v>1.0190735694822888</v>
      </c>
    </row>
    <row r="234" spans="1:14" s="83" customFormat="1" ht="25.5">
      <c r="A234" s="12"/>
      <c r="B234" s="12"/>
      <c r="C234" s="13" t="s">
        <v>258</v>
      </c>
      <c r="D234" s="14">
        <v>2425300</v>
      </c>
      <c r="E234" s="14">
        <v>2065200</v>
      </c>
      <c r="F234" s="14">
        <v>2522300</v>
      </c>
      <c r="G234" s="14">
        <v>2155300</v>
      </c>
      <c r="H234" s="34">
        <f t="shared" si="19"/>
        <v>367000</v>
      </c>
      <c r="I234" s="48">
        <v>2459600</v>
      </c>
      <c r="J234" s="35">
        <v>2085600</v>
      </c>
      <c r="K234" s="14">
        <f t="shared" si="20"/>
        <v>374000</v>
      </c>
      <c r="L234" s="57">
        <f t="shared" si="21"/>
        <v>0.9751417357174008</v>
      </c>
      <c r="M234" s="57">
        <f t="shared" si="22"/>
        <v>0.9676611144620239</v>
      </c>
      <c r="N234" s="57">
        <f t="shared" si="23"/>
        <v>1.0190735694822888</v>
      </c>
    </row>
    <row r="235" spans="1:14" s="83" customFormat="1" ht="12.75">
      <c r="A235" s="8"/>
      <c r="B235" s="8">
        <v>80134</v>
      </c>
      <c r="C235" s="10" t="s">
        <v>416</v>
      </c>
      <c r="D235" s="11">
        <f>SUM(D236:D237)</f>
        <v>684300</v>
      </c>
      <c r="E235" s="11">
        <f>SUM(E236:E237)</f>
        <v>572400</v>
      </c>
      <c r="F235" s="11">
        <f>SUM(F236:F237)</f>
        <v>910400</v>
      </c>
      <c r="G235" s="11">
        <f>SUM(G236:G237)</f>
        <v>776700</v>
      </c>
      <c r="H235" s="34">
        <f t="shared" si="19"/>
        <v>133700</v>
      </c>
      <c r="I235" s="47">
        <f>SUM(I236:I237)</f>
        <v>886800</v>
      </c>
      <c r="J235" s="33">
        <f>SUM(J236:J237)</f>
        <v>763500</v>
      </c>
      <c r="K235" s="14">
        <f t="shared" si="20"/>
        <v>123300</v>
      </c>
      <c r="L235" s="57">
        <f t="shared" si="21"/>
        <v>0.9740773286467487</v>
      </c>
      <c r="M235" s="57">
        <f t="shared" si="22"/>
        <v>0.9830050212437235</v>
      </c>
      <c r="N235" s="57">
        <f t="shared" si="23"/>
        <v>0.9222139117427075</v>
      </c>
    </row>
    <row r="236" spans="1:14" s="83" customFormat="1" ht="12.75">
      <c r="A236" s="12"/>
      <c r="B236" s="12"/>
      <c r="C236" s="13" t="s">
        <v>255</v>
      </c>
      <c r="D236" s="14">
        <v>446100</v>
      </c>
      <c r="E236" s="14">
        <v>363300</v>
      </c>
      <c r="F236" s="14">
        <v>550000</v>
      </c>
      <c r="G236" s="14">
        <v>448400</v>
      </c>
      <c r="H236" s="34">
        <f t="shared" si="19"/>
        <v>101600</v>
      </c>
      <c r="I236" s="48">
        <v>532700</v>
      </c>
      <c r="J236" s="35">
        <v>441100</v>
      </c>
      <c r="K236" s="14">
        <f t="shared" si="20"/>
        <v>91600</v>
      </c>
      <c r="L236" s="57">
        <f t="shared" si="21"/>
        <v>0.9685454545454546</v>
      </c>
      <c r="M236" s="57">
        <f t="shared" si="22"/>
        <v>0.9837198929527208</v>
      </c>
      <c r="N236" s="57">
        <f t="shared" si="23"/>
        <v>0.9015748031496063</v>
      </c>
    </row>
    <row r="237" spans="1:14" s="83" customFormat="1" ht="25.5">
      <c r="A237" s="12"/>
      <c r="B237" s="12"/>
      <c r="C237" s="13" t="s">
        <v>417</v>
      </c>
      <c r="D237" s="14">
        <v>238200</v>
      </c>
      <c r="E237" s="14">
        <v>209100</v>
      </c>
      <c r="F237" s="14">
        <v>360400</v>
      </c>
      <c r="G237" s="14">
        <v>328300</v>
      </c>
      <c r="H237" s="34">
        <f t="shared" si="19"/>
        <v>32100</v>
      </c>
      <c r="I237" s="48">
        <v>354100</v>
      </c>
      <c r="J237" s="35">
        <v>322400</v>
      </c>
      <c r="K237" s="14">
        <f t="shared" si="20"/>
        <v>31700</v>
      </c>
      <c r="L237" s="57">
        <f t="shared" si="21"/>
        <v>0.982519422863485</v>
      </c>
      <c r="M237" s="57">
        <f t="shared" si="22"/>
        <v>0.9820286323484618</v>
      </c>
      <c r="N237" s="57">
        <f t="shared" si="23"/>
        <v>0.9875389408099688</v>
      </c>
    </row>
    <row r="238" spans="1:14" s="31" customFormat="1" ht="38.25">
      <c r="A238" s="12"/>
      <c r="B238" s="8">
        <v>80140</v>
      </c>
      <c r="C238" s="10" t="s">
        <v>259</v>
      </c>
      <c r="D238" s="11">
        <f>SUM(D239:D239)</f>
        <v>2016300</v>
      </c>
      <c r="E238" s="11">
        <f>SUM(E239:E239)</f>
        <v>1416000</v>
      </c>
      <c r="F238" s="11">
        <f>SUM(F239:F239)</f>
        <v>2242200</v>
      </c>
      <c r="G238" s="11">
        <f>SUM(G239:G239)</f>
        <v>1635200</v>
      </c>
      <c r="H238" s="34">
        <f t="shared" si="19"/>
        <v>607000</v>
      </c>
      <c r="I238" s="47">
        <f>SUM(I239:I239)</f>
        <v>2183700</v>
      </c>
      <c r="J238" s="33">
        <f>SUM(J239:J239)</f>
        <v>1611700</v>
      </c>
      <c r="K238" s="14">
        <f t="shared" si="20"/>
        <v>572000</v>
      </c>
      <c r="L238" s="57">
        <f t="shared" si="21"/>
        <v>0.973909553117474</v>
      </c>
      <c r="M238" s="57">
        <f t="shared" si="22"/>
        <v>0.9856286692759295</v>
      </c>
      <c r="N238" s="57">
        <f t="shared" si="23"/>
        <v>0.942339373970346</v>
      </c>
    </row>
    <row r="239" spans="1:14" s="83" customFormat="1" ht="25.5">
      <c r="A239" s="12"/>
      <c r="B239" s="12"/>
      <c r="C239" s="13" t="s">
        <v>372</v>
      </c>
      <c r="D239" s="14">
        <v>2016300</v>
      </c>
      <c r="E239" s="14">
        <v>1416000</v>
      </c>
      <c r="F239" s="14">
        <v>2242200</v>
      </c>
      <c r="G239" s="14">
        <v>1635200</v>
      </c>
      <c r="H239" s="34">
        <f t="shared" si="19"/>
        <v>607000</v>
      </c>
      <c r="I239" s="48">
        <v>2183700</v>
      </c>
      <c r="J239" s="35">
        <v>1611700</v>
      </c>
      <c r="K239" s="14">
        <f t="shared" si="20"/>
        <v>572000</v>
      </c>
      <c r="L239" s="57">
        <f t="shared" si="21"/>
        <v>0.973909553117474</v>
      </c>
      <c r="M239" s="57">
        <f t="shared" si="22"/>
        <v>0.9856286692759295</v>
      </c>
      <c r="N239" s="57">
        <f t="shared" si="23"/>
        <v>0.942339373970346</v>
      </c>
    </row>
    <row r="240" spans="1:14" s="31" customFormat="1" ht="25.5">
      <c r="A240" s="12"/>
      <c r="B240" s="8">
        <v>80142</v>
      </c>
      <c r="C240" s="10" t="s">
        <v>260</v>
      </c>
      <c r="D240" s="11">
        <f>D241</f>
        <v>380000</v>
      </c>
      <c r="E240" s="11">
        <f>E241</f>
        <v>338550</v>
      </c>
      <c r="F240" s="11">
        <f>F241</f>
        <v>512600</v>
      </c>
      <c r="G240" s="11">
        <f>G241</f>
        <v>418700</v>
      </c>
      <c r="H240" s="34">
        <f t="shared" si="19"/>
        <v>93900</v>
      </c>
      <c r="I240" s="47">
        <f>I241</f>
        <v>455700</v>
      </c>
      <c r="J240" s="33">
        <f>J241</f>
        <v>413800</v>
      </c>
      <c r="K240" s="14">
        <f t="shared" si="20"/>
        <v>41900</v>
      </c>
      <c r="L240" s="57">
        <f t="shared" si="21"/>
        <v>0.888997268825595</v>
      </c>
      <c r="M240" s="57">
        <f t="shared" si="22"/>
        <v>0.9882971101026988</v>
      </c>
      <c r="N240" s="57">
        <f t="shared" si="23"/>
        <v>0.44621938232161873</v>
      </c>
    </row>
    <row r="241" spans="1:14" s="31" customFormat="1" ht="38.25">
      <c r="A241" s="12"/>
      <c r="B241" s="12"/>
      <c r="C241" s="13" t="s">
        <v>418</v>
      </c>
      <c r="D241" s="14">
        <v>380000</v>
      </c>
      <c r="E241" s="14">
        <v>338550</v>
      </c>
      <c r="F241" s="14">
        <v>512600</v>
      </c>
      <c r="G241" s="14">
        <v>418700</v>
      </c>
      <c r="H241" s="34">
        <f t="shared" si="19"/>
        <v>93900</v>
      </c>
      <c r="I241" s="48">
        <v>455700</v>
      </c>
      <c r="J241" s="35">
        <v>413800</v>
      </c>
      <c r="K241" s="14">
        <f t="shared" si="20"/>
        <v>41900</v>
      </c>
      <c r="L241" s="57">
        <f t="shared" si="21"/>
        <v>0.888997268825595</v>
      </c>
      <c r="M241" s="57">
        <f t="shared" si="22"/>
        <v>0.9882971101026988</v>
      </c>
      <c r="N241" s="57">
        <f t="shared" si="23"/>
        <v>0.44621938232161873</v>
      </c>
    </row>
    <row r="242" spans="1:14" s="31" customFormat="1" ht="38.25">
      <c r="A242" s="12"/>
      <c r="B242" s="12"/>
      <c r="C242" s="13" t="s">
        <v>419</v>
      </c>
      <c r="D242" s="14">
        <v>182000</v>
      </c>
      <c r="E242" s="14"/>
      <c r="F242" s="14"/>
      <c r="G242" s="14"/>
      <c r="H242" s="34">
        <f t="shared" si="19"/>
        <v>0</v>
      </c>
      <c r="I242" s="48"/>
      <c r="J242" s="35"/>
      <c r="K242" s="14">
        <f t="shared" si="20"/>
        <v>0</v>
      </c>
      <c r="L242" s="57"/>
      <c r="M242" s="57"/>
      <c r="N242" s="57"/>
    </row>
    <row r="243" spans="1:14" s="31" customFormat="1" ht="25.5">
      <c r="A243" s="8"/>
      <c r="B243" s="8">
        <v>80146</v>
      </c>
      <c r="C243" s="10" t="s">
        <v>262</v>
      </c>
      <c r="D243" s="11">
        <f>D244</f>
        <v>780000</v>
      </c>
      <c r="E243" s="11">
        <f>E244</f>
        <v>0</v>
      </c>
      <c r="F243" s="11">
        <f>F244</f>
        <v>819000</v>
      </c>
      <c r="G243" s="11">
        <f>G244</f>
        <v>0</v>
      </c>
      <c r="H243" s="34">
        <f t="shared" si="19"/>
        <v>819000</v>
      </c>
      <c r="I243" s="47">
        <f>I244</f>
        <v>756800</v>
      </c>
      <c r="J243" s="33">
        <f>J244</f>
        <v>0</v>
      </c>
      <c r="K243" s="14">
        <f t="shared" si="20"/>
        <v>756800</v>
      </c>
      <c r="L243" s="57">
        <f t="shared" si="21"/>
        <v>0.9240537240537241</v>
      </c>
      <c r="M243" s="57"/>
      <c r="N243" s="57">
        <f t="shared" si="23"/>
        <v>0.9240537240537241</v>
      </c>
    </row>
    <row r="244" spans="1:14" s="31" customFormat="1" ht="12.75">
      <c r="A244" s="8"/>
      <c r="B244" s="8"/>
      <c r="C244" s="13" t="s">
        <v>263</v>
      </c>
      <c r="D244" s="14">
        <v>780000</v>
      </c>
      <c r="E244" s="14"/>
      <c r="F244" s="14">
        <v>819000</v>
      </c>
      <c r="G244" s="14"/>
      <c r="H244" s="34">
        <f aca="true" t="shared" si="24" ref="H244:H308">F244-G244</f>
        <v>819000</v>
      </c>
      <c r="I244" s="48">
        <v>756800</v>
      </c>
      <c r="J244" s="35"/>
      <c r="K244" s="14">
        <f aca="true" t="shared" si="25" ref="K244:K308">I244-J244</f>
        <v>756800</v>
      </c>
      <c r="L244" s="57">
        <f t="shared" si="21"/>
        <v>0.9240537240537241</v>
      </c>
      <c r="M244" s="57"/>
      <c r="N244" s="57">
        <f t="shared" si="23"/>
        <v>0.9240537240537241</v>
      </c>
    </row>
    <row r="245" spans="1:14" s="31" customFormat="1" ht="12.75">
      <c r="A245" s="8"/>
      <c r="B245" s="8">
        <v>80195</v>
      </c>
      <c r="C245" s="10" t="s">
        <v>111</v>
      </c>
      <c r="D245" s="11">
        <f>SUM(D246:D268)</f>
        <v>5523443</v>
      </c>
      <c r="E245" s="11">
        <f>SUM(E246:E268)</f>
        <v>3755640</v>
      </c>
      <c r="F245" s="11">
        <f>SUM(F246:F268)</f>
        <v>5589640</v>
      </c>
      <c r="G245" s="11">
        <f>SUM(G246:G268)</f>
        <v>4868540</v>
      </c>
      <c r="H245" s="34">
        <f t="shared" si="24"/>
        <v>721100</v>
      </c>
      <c r="I245" s="47">
        <f>SUM(I246:I268)</f>
        <v>6214990</v>
      </c>
      <c r="J245" s="33">
        <f>SUM(J246:J268)</f>
        <v>5493890</v>
      </c>
      <c r="K245" s="14">
        <f t="shared" si="25"/>
        <v>721100</v>
      </c>
      <c r="L245" s="57">
        <f t="shared" si="21"/>
        <v>1.111876614594142</v>
      </c>
      <c r="M245" s="57">
        <f t="shared" si="22"/>
        <v>1.1284471319943967</v>
      </c>
      <c r="N245" s="57">
        <f t="shared" si="23"/>
        <v>1</v>
      </c>
    </row>
    <row r="246" spans="1:14" s="31" customFormat="1" ht="12.75">
      <c r="A246" s="8"/>
      <c r="B246" s="8"/>
      <c r="C246" s="13" t="s">
        <v>264</v>
      </c>
      <c r="D246" s="14">
        <v>352550</v>
      </c>
      <c r="E246" s="14">
        <v>352550</v>
      </c>
      <c r="F246" s="14">
        <v>405300</v>
      </c>
      <c r="G246" s="14">
        <v>405300</v>
      </c>
      <c r="H246" s="34">
        <f t="shared" si="24"/>
        <v>0</v>
      </c>
      <c r="I246" s="48">
        <v>405300</v>
      </c>
      <c r="J246" s="35">
        <v>405300</v>
      </c>
      <c r="K246" s="14">
        <f t="shared" si="25"/>
        <v>0</v>
      </c>
      <c r="L246" s="57">
        <f t="shared" si="21"/>
        <v>1</v>
      </c>
      <c r="M246" s="57">
        <f t="shared" si="22"/>
        <v>1</v>
      </c>
      <c r="N246" s="57"/>
    </row>
    <row r="247" spans="1:14" s="31" customFormat="1" ht="12.75">
      <c r="A247" s="8"/>
      <c r="B247" s="8"/>
      <c r="C247" s="13" t="s">
        <v>265</v>
      </c>
      <c r="D247" s="14">
        <v>150530</v>
      </c>
      <c r="E247" s="14">
        <v>150530</v>
      </c>
      <c r="F247" s="14">
        <v>236000</v>
      </c>
      <c r="G247" s="14">
        <v>236000</v>
      </c>
      <c r="H247" s="34">
        <f t="shared" si="24"/>
        <v>0</v>
      </c>
      <c r="I247" s="48">
        <v>161500</v>
      </c>
      <c r="J247" s="35">
        <v>161500</v>
      </c>
      <c r="K247" s="14">
        <f t="shared" si="25"/>
        <v>0</v>
      </c>
      <c r="L247" s="57">
        <f t="shared" si="21"/>
        <v>0.684322033898305</v>
      </c>
      <c r="M247" s="57">
        <f t="shared" si="22"/>
        <v>0.684322033898305</v>
      </c>
      <c r="N247" s="57"/>
    </row>
    <row r="248" spans="1:14" s="31" customFormat="1" ht="25.5">
      <c r="A248" s="8"/>
      <c r="B248" s="8"/>
      <c r="C248" s="13" t="s">
        <v>301</v>
      </c>
      <c r="D248" s="14">
        <v>923000</v>
      </c>
      <c r="E248" s="14"/>
      <c r="F248" s="14">
        <v>1054200</v>
      </c>
      <c r="G248" s="14">
        <v>1054200</v>
      </c>
      <c r="H248" s="34">
        <f t="shared" si="24"/>
        <v>0</v>
      </c>
      <c r="I248" s="48">
        <v>1054200</v>
      </c>
      <c r="J248" s="35">
        <v>1054200</v>
      </c>
      <c r="K248" s="14">
        <f t="shared" si="25"/>
        <v>0</v>
      </c>
      <c r="L248" s="57">
        <f t="shared" si="21"/>
        <v>1</v>
      </c>
      <c r="M248" s="57">
        <f t="shared" si="22"/>
        <v>1</v>
      </c>
      <c r="N248" s="57"/>
    </row>
    <row r="249" spans="1:14" s="31" customFormat="1" ht="25.5">
      <c r="A249" s="8"/>
      <c r="B249" s="8"/>
      <c r="C249" s="13" t="s">
        <v>266</v>
      </c>
      <c r="D249" s="14">
        <v>60000</v>
      </c>
      <c r="E249" s="14"/>
      <c r="F249" s="14">
        <v>60000</v>
      </c>
      <c r="G249" s="14"/>
      <c r="H249" s="34">
        <f t="shared" si="24"/>
        <v>60000</v>
      </c>
      <c r="I249" s="48">
        <v>60000</v>
      </c>
      <c r="J249" s="35"/>
      <c r="K249" s="14">
        <f t="shared" si="25"/>
        <v>60000</v>
      </c>
      <c r="L249" s="57">
        <f t="shared" si="21"/>
        <v>1</v>
      </c>
      <c r="M249" s="57"/>
      <c r="N249" s="57">
        <f t="shared" si="23"/>
        <v>1</v>
      </c>
    </row>
    <row r="250" spans="1:14" s="83" customFormat="1" ht="25.5">
      <c r="A250" s="8"/>
      <c r="B250" s="8"/>
      <c r="C250" s="13" t="s">
        <v>267</v>
      </c>
      <c r="D250" s="14">
        <v>3094020</v>
      </c>
      <c r="E250" s="14">
        <v>3094020</v>
      </c>
      <c r="F250" s="14">
        <v>2964300</v>
      </c>
      <c r="G250" s="14">
        <v>2964300</v>
      </c>
      <c r="H250" s="34">
        <f t="shared" si="24"/>
        <v>0</v>
      </c>
      <c r="I250" s="48">
        <v>2614300</v>
      </c>
      <c r="J250" s="35">
        <v>2614300</v>
      </c>
      <c r="K250" s="14">
        <f t="shared" si="25"/>
        <v>0</v>
      </c>
      <c r="L250" s="57">
        <f t="shared" si="21"/>
        <v>0.8819282798637115</v>
      </c>
      <c r="M250" s="57">
        <f t="shared" si="22"/>
        <v>0.8819282798637115</v>
      </c>
      <c r="N250" s="57"/>
    </row>
    <row r="251" spans="1:14" s="31" customFormat="1" ht="12.75">
      <c r="A251" s="8"/>
      <c r="B251" s="8"/>
      <c r="C251" s="13" t="s">
        <v>268</v>
      </c>
      <c r="D251" s="14">
        <v>148500</v>
      </c>
      <c r="E251" s="14">
        <v>148500</v>
      </c>
      <c r="F251" s="14">
        <v>200000</v>
      </c>
      <c r="G251" s="14">
        <v>200000</v>
      </c>
      <c r="H251" s="34">
        <f t="shared" si="24"/>
        <v>0</v>
      </c>
      <c r="I251" s="48">
        <v>200000</v>
      </c>
      <c r="J251" s="35">
        <v>200000</v>
      </c>
      <c r="K251" s="14">
        <f t="shared" si="25"/>
        <v>0</v>
      </c>
      <c r="L251" s="57">
        <f t="shared" si="21"/>
        <v>1</v>
      </c>
      <c r="M251" s="57">
        <f t="shared" si="22"/>
        <v>1</v>
      </c>
      <c r="N251" s="57"/>
    </row>
    <row r="252" spans="1:14" s="31" customFormat="1" ht="38.25">
      <c r="A252" s="8"/>
      <c r="B252" s="8"/>
      <c r="C252" s="13" t="s">
        <v>269</v>
      </c>
      <c r="D252" s="14">
        <v>4000</v>
      </c>
      <c r="E252" s="14"/>
      <c r="F252" s="14">
        <v>4000</v>
      </c>
      <c r="G252" s="14"/>
      <c r="H252" s="34">
        <f t="shared" si="24"/>
        <v>4000</v>
      </c>
      <c r="I252" s="48">
        <v>4000</v>
      </c>
      <c r="J252" s="35"/>
      <c r="K252" s="14">
        <f t="shared" si="25"/>
        <v>4000</v>
      </c>
      <c r="L252" s="57">
        <f t="shared" si="21"/>
        <v>1</v>
      </c>
      <c r="M252" s="57"/>
      <c r="N252" s="57">
        <f t="shared" si="23"/>
        <v>1</v>
      </c>
    </row>
    <row r="253" spans="1:14" s="31" customFormat="1" ht="38.25">
      <c r="A253" s="8"/>
      <c r="B253" s="8"/>
      <c r="C253" s="13" t="s">
        <v>270</v>
      </c>
      <c r="D253" s="14">
        <v>40000</v>
      </c>
      <c r="E253" s="14"/>
      <c r="F253" s="14">
        <v>40000</v>
      </c>
      <c r="G253" s="14"/>
      <c r="H253" s="34">
        <f t="shared" si="24"/>
        <v>40000</v>
      </c>
      <c r="I253" s="48">
        <v>40000</v>
      </c>
      <c r="J253" s="35"/>
      <c r="K253" s="14">
        <f t="shared" si="25"/>
        <v>40000</v>
      </c>
      <c r="L253" s="57">
        <f t="shared" si="21"/>
        <v>1</v>
      </c>
      <c r="M253" s="57"/>
      <c r="N253" s="57">
        <f t="shared" si="23"/>
        <v>1</v>
      </c>
    </row>
    <row r="254" spans="1:14" s="31" customFormat="1" ht="25.5">
      <c r="A254" s="8"/>
      <c r="B254" s="8"/>
      <c r="C254" s="13" t="s">
        <v>271</v>
      </c>
      <c r="D254" s="14">
        <v>16850</v>
      </c>
      <c r="E254" s="14"/>
      <c r="F254" s="14">
        <v>20000</v>
      </c>
      <c r="G254" s="14"/>
      <c r="H254" s="34">
        <f t="shared" si="24"/>
        <v>20000</v>
      </c>
      <c r="I254" s="48">
        <v>20000</v>
      </c>
      <c r="J254" s="35"/>
      <c r="K254" s="14">
        <f t="shared" si="25"/>
        <v>20000</v>
      </c>
      <c r="L254" s="57">
        <f t="shared" si="21"/>
        <v>1</v>
      </c>
      <c r="M254" s="57"/>
      <c r="N254" s="57">
        <f t="shared" si="23"/>
        <v>1</v>
      </c>
    </row>
    <row r="255" spans="1:14" s="83" customFormat="1" ht="63.75">
      <c r="A255" s="8"/>
      <c r="B255" s="8"/>
      <c r="C255" s="13" t="s">
        <v>373</v>
      </c>
      <c r="D255" s="14">
        <v>28086</v>
      </c>
      <c r="E255" s="14">
        <v>3000</v>
      </c>
      <c r="F255" s="14">
        <v>30000</v>
      </c>
      <c r="G255" s="14">
        <v>3000</v>
      </c>
      <c r="H255" s="34">
        <f t="shared" si="24"/>
        <v>27000</v>
      </c>
      <c r="I255" s="48">
        <v>30000</v>
      </c>
      <c r="J255" s="35">
        <v>3000</v>
      </c>
      <c r="K255" s="14">
        <f t="shared" si="25"/>
        <v>27000</v>
      </c>
      <c r="L255" s="57">
        <f t="shared" si="21"/>
        <v>1</v>
      </c>
      <c r="M255" s="57">
        <f t="shared" si="22"/>
        <v>1</v>
      </c>
      <c r="N255" s="57">
        <f t="shared" si="23"/>
        <v>1</v>
      </c>
    </row>
    <row r="256" spans="1:14" s="31" customFormat="1" ht="38.25">
      <c r="A256" s="8"/>
      <c r="B256" s="8"/>
      <c r="C256" s="13" t="s">
        <v>272</v>
      </c>
      <c r="D256" s="14">
        <v>12000</v>
      </c>
      <c r="E256" s="14"/>
      <c r="F256" s="14">
        <v>12000</v>
      </c>
      <c r="G256" s="14"/>
      <c r="H256" s="34">
        <f t="shared" si="24"/>
        <v>12000</v>
      </c>
      <c r="I256" s="48">
        <v>12000</v>
      </c>
      <c r="J256" s="35"/>
      <c r="K256" s="14">
        <f t="shared" si="25"/>
        <v>12000</v>
      </c>
      <c r="L256" s="57">
        <f t="shared" si="21"/>
        <v>1</v>
      </c>
      <c r="M256" s="57"/>
      <c r="N256" s="57">
        <f t="shared" si="23"/>
        <v>1</v>
      </c>
    </row>
    <row r="257" spans="1:14" s="31" customFormat="1" ht="12.75">
      <c r="A257" s="8"/>
      <c r="B257" s="8"/>
      <c r="C257" s="13" t="s">
        <v>374</v>
      </c>
      <c r="D257" s="14">
        <v>70</v>
      </c>
      <c r="E257" s="14"/>
      <c r="F257" s="14">
        <v>50000</v>
      </c>
      <c r="G257" s="14"/>
      <c r="H257" s="34">
        <f t="shared" si="24"/>
        <v>50000</v>
      </c>
      <c r="I257" s="48">
        <v>50000</v>
      </c>
      <c r="J257" s="35"/>
      <c r="K257" s="14">
        <f t="shared" si="25"/>
        <v>50000</v>
      </c>
      <c r="L257" s="57">
        <f t="shared" si="21"/>
        <v>1</v>
      </c>
      <c r="M257" s="57"/>
      <c r="N257" s="57">
        <f t="shared" si="23"/>
        <v>1</v>
      </c>
    </row>
    <row r="258" spans="1:14" s="31" customFormat="1" ht="25.5">
      <c r="A258" s="8"/>
      <c r="B258" s="8"/>
      <c r="C258" s="13" t="s">
        <v>439</v>
      </c>
      <c r="D258" s="14"/>
      <c r="E258" s="14"/>
      <c r="F258" s="14"/>
      <c r="G258" s="14"/>
      <c r="H258" s="34"/>
      <c r="I258" s="48">
        <v>1049850</v>
      </c>
      <c r="J258" s="35">
        <v>1049850</v>
      </c>
      <c r="K258" s="14">
        <f t="shared" si="25"/>
        <v>0</v>
      </c>
      <c r="L258" s="57"/>
      <c r="M258" s="57"/>
      <c r="N258" s="57"/>
    </row>
    <row r="259" spans="1:14" s="31" customFormat="1" ht="25.5">
      <c r="A259" s="8"/>
      <c r="B259" s="8"/>
      <c r="C259" s="13" t="s">
        <v>375</v>
      </c>
      <c r="D259" s="14">
        <v>52000</v>
      </c>
      <c r="E259" s="14"/>
      <c r="F259" s="14"/>
      <c r="G259" s="14"/>
      <c r="H259" s="34">
        <f t="shared" si="24"/>
        <v>0</v>
      </c>
      <c r="I259" s="48"/>
      <c r="J259" s="35"/>
      <c r="K259" s="14">
        <f t="shared" si="25"/>
        <v>0</v>
      </c>
      <c r="L259" s="57"/>
      <c r="M259" s="57"/>
      <c r="N259" s="57"/>
    </row>
    <row r="260" spans="1:14" s="31" customFormat="1" ht="51">
      <c r="A260" s="8"/>
      <c r="B260" s="8"/>
      <c r="C260" s="13" t="s">
        <v>371</v>
      </c>
      <c r="D260" s="14">
        <v>106200</v>
      </c>
      <c r="E260" s="14">
        <v>800</v>
      </c>
      <c r="F260" s="14">
        <v>106200</v>
      </c>
      <c r="G260" s="14"/>
      <c r="H260" s="34">
        <f t="shared" si="24"/>
        <v>106200</v>
      </c>
      <c r="I260" s="48">
        <v>106200</v>
      </c>
      <c r="J260" s="35"/>
      <c r="K260" s="14">
        <f t="shared" si="25"/>
        <v>106200</v>
      </c>
      <c r="L260" s="57">
        <f t="shared" si="21"/>
        <v>1</v>
      </c>
      <c r="M260" s="57"/>
      <c r="N260" s="57">
        <f t="shared" si="23"/>
        <v>1</v>
      </c>
    </row>
    <row r="261" spans="1:14" s="31" customFormat="1" ht="25.5">
      <c r="A261" s="8"/>
      <c r="B261" s="8"/>
      <c r="C261" s="13" t="s">
        <v>376</v>
      </c>
      <c r="D261" s="14">
        <v>138446</v>
      </c>
      <c r="E261" s="14"/>
      <c r="F261" s="14">
        <v>50000</v>
      </c>
      <c r="G261" s="14"/>
      <c r="H261" s="34">
        <f t="shared" si="24"/>
        <v>50000</v>
      </c>
      <c r="I261" s="48">
        <v>50000</v>
      </c>
      <c r="J261" s="35"/>
      <c r="K261" s="14">
        <f t="shared" si="25"/>
        <v>50000</v>
      </c>
      <c r="L261" s="57">
        <f t="shared" si="21"/>
        <v>1</v>
      </c>
      <c r="M261" s="57"/>
      <c r="N261" s="57">
        <f t="shared" si="23"/>
        <v>1</v>
      </c>
    </row>
    <row r="262" spans="1:14" s="31" customFormat="1" ht="12.75">
      <c r="A262" s="8"/>
      <c r="B262" s="8"/>
      <c r="C262" s="13" t="s">
        <v>261</v>
      </c>
      <c r="D262" s="14">
        <v>5740</v>
      </c>
      <c r="E262" s="14">
        <v>5740</v>
      </c>
      <c r="F262" s="14">
        <v>5740</v>
      </c>
      <c r="G262" s="14">
        <v>5740</v>
      </c>
      <c r="H262" s="34">
        <f t="shared" si="24"/>
        <v>0</v>
      </c>
      <c r="I262" s="48">
        <v>5740</v>
      </c>
      <c r="J262" s="35">
        <v>5740</v>
      </c>
      <c r="K262" s="14">
        <f t="shared" si="25"/>
        <v>0</v>
      </c>
      <c r="L262" s="57">
        <f t="shared" si="21"/>
        <v>1</v>
      </c>
      <c r="M262" s="57">
        <f t="shared" si="22"/>
        <v>1</v>
      </c>
      <c r="N262" s="57"/>
    </row>
    <row r="263" spans="1:14" s="31" customFormat="1" ht="12.75">
      <c r="A263" s="8"/>
      <c r="B263" s="8"/>
      <c r="C263" s="13" t="s">
        <v>420</v>
      </c>
      <c r="D263" s="14">
        <v>234400</v>
      </c>
      <c r="E263" s="14"/>
      <c r="F263" s="14">
        <v>150000</v>
      </c>
      <c r="G263" s="14"/>
      <c r="H263" s="34">
        <f t="shared" si="24"/>
        <v>150000</v>
      </c>
      <c r="I263" s="48">
        <v>150000</v>
      </c>
      <c r="J263" s="35"/>
      <c r="K263" s="14">
        <f t="shared" si="25"/>
        <v>150000</v>
      </c>
      <c r="L263" s="57">
        <f t="shared" si="21"/>
        <v>1</v>
      </c>
      <c r="M263" s="57"/>
      <c r="N263" s="57">
        <f t="shared" si="23"/>
        <v>1</v>
      </c>
    </row>
    <row r="264" spans="1:14" s="31" customFormat="1" ht="25.5">
      <c r="A264" s="8"/>
      <c r="B264" s="8"/>
      <c r="C264" s="13" t="s">
        <v>421</v>
      </c>
      <c r="D264" s="14">
        <v>1500</v>
      </c>
      <c r="E264" s="14">
        <v>500</v>
      </c>
      <c r="F264" s="14"/>
      <c r="G264" s="14"/>
      <c r="H264" s="34">
        <f t="shared" si="24"/>
        <v>0</v>
      </c>
      <c r="I264" s="48"/>
      <c r="J264" s="35"/>
      <c r="K264" s="14">
        <f t="shared" si="25"/>
        <v>0</v>
      </c>
      <c r="L264" s="57"/>
      <c r="M264" s="57"/>
      <c r="N264" s="57"/>
    </row>
    <row r="265" spans="1:14" s="31" customFormat="1" ht="25.5">
      <c r="A265" s="8"/>
      <c r="B265" s="8"/>
      <c r="C265" s="13" t="s">
        <v>436</v>
      </c>
      <c r="D265" s="14">
        <v>155551</v>
      </c>
      <c r="E265" s="14"/>
      <c r="F265" s="14">
        <v>3600</v>
      </c>
      <c r="G265" s="14"/>
      <c r="H265" s="34">
        <f>F265-G265</f>
        <v>3600</v>
      </c>
      <c r="I265" s="48">
        <v>3600</v>
      </c>
      <c r="J265" s="35"/>
      <c r="K265" s="14">
        <f>I265-J265</f>
        <v>3600</v>
      </c>
      <c r="L265" s="57">
        <f aca="true" t="shared" si="26" ref="L265:N267">I265/F265</f>
        <v>1</v>
      </c>
      <c r="M265" s="57"/>
      <c r="N265" s="57">
        <f t="shared" si="26"/>
        <v>1</v>
      </c>
    </row>
    <row r="266" spans="1:14" s="31" customFormat="1" ht="12.75">
      <c r="A266" s="8"/>
      <c r="B266" s="8"/>
      <c r="C266" s="13" t="s">
        <v>432</v>
      </c>
      <c r="D266" s="14"/>
      <c r="E266" s="14"/>
      <c r="F266" s="14">
        <v>80000</v>
      </c>
      <c r="G266" s="14"/>
      <c r="H266" s="34">
        <f>F266-G266</f>
        <v>80000</v>
      </c>
      <c r="I266" s="48">
        <v>80000</v>
      </c>
      <c r="J266" s="35"/>
      <c r="K266" s="14">
        <f>I266-J266</f>
        <v>80000</v>
      </c>
      <c r="L266" s="57">
        <f t="shared" si="26"/>
        <v>1</v>
      </c>
      <c r="M266" s="57"/>
      <c r="N266" s="57">
        <f t="shared" si="26"/>
        <v>1</v>
      </c>
    </row>
    <row r="267" spans="1:14" s="31" customFormat="1" ht="38.25">
      <c r="A267" s="8"/>
      <c r="B267" s="8"/>
      <c r="C267" s="13" t="s">
        <v>433</v>
      </c>
      <c r="D267" s="14"/>
      <c r="E267" s="14"/>
      <c r="F267" s="14">
        <v>100000</v>
      </c>
      <c r="G267" s="14"/>
      <c r="H267" s="34">
        <f>F267-G267</f>
        <v>100000</v>
      </c>
      <c r="I267" s="48">
        <v>100000</v>
      </c>
      <c r="J267" s="35"/>
      <c r="K267" s="14">
        <f>I267-J267</f>
        <v>100000</v>
      </c>
      <c r="L267" s="57">
        <f t="shared" si="26"/>
        <v>1</v>
      </c>
      <c r="M267" s="57"/>
      <c r="N267" s="57">
        <f t="shared" si="26"/>
        <v>1</v>
      </c>
    </row>
    <row r="268" spans="1:14" s="31" customFormat="1" ht="25.5">
      <c r="A268" s="8"/>
      <c r="B268" s="8"/>
      <c r="C268" s="13" t="s">
        <v>434</v>
      </c>
      <c r="D268" s="14"/>
      <c r="E268" s="14"/>
      <c r="F268" s="14">
        <v>18300</v>
      </c>
      <c r="G268" s="14"/>
      <c r="H268" s="34">
        <f t="shared" si="24"/>
        <v>18300</v>
      </c>
      <c r="I268" s="48">
        <v>18300</v>
      </c>
      <c r="J268" s="35"/>
      <c r="K268" s="14">
        <f t="shared" si="25"/>
        <v>18300</v>
      </c>
      <c r="L268" s="57">
        <f aca="true" t="shared" si="27" ref="L268:L331">I268/F268</f>
        <v>1</v>
      </c>
      <c r="M268" s="57"/>
      <c r="N268" s="57">
        <f aca="true" t="shared" si="28" ref="N268:N331">K268/H268</f>
        <v>1</v>
      </c>
    </row>
    <row r="269" spans="1:14" s="31" customFormat="1" ht="19.5" customHeight="1">
      <c r="A269" s="6">
        <v>851</v>
      </c>
      <c r="B269" s="6"/>
      <c r="C269" s="7" t="s">
        <v>273</v>
      </c>
      <c r="D269" s="7">
        <f>D270+D273+D290+D292+D294+D297</f>
        <v>7072250</v>
      </c>
      <c r="E269" s="7">
        <f>E270+E273+E290+E292+E294+E297</f>
        <v>3775000</v>
      </c>
      <c r="F269" s="7">
        <f>F270+F273+F290+F292+F294+F297</f>
        <v>4619600</v>
      </c>
      <c r="G269" s="7">
        <f>G270+G273+G290+G292+G294+G297</f>
        <v>2603100</v>
      </c>
      <c r="H269" s="70">
        <f t="shared" si="24"/>
        <v>2016500</v>
      </c>
      <c r="I269" s="54">
        <f>I270+I273+I290+I292+I294+I297</f>
        <v>4114200</v>
      </c>
      <c r="J269" s="52">
        <f>J270+J273+J290+J292+J294+J297</f>
        <v>2602100</v>
      </c>
      <c r="K269" s="7">
        <f t="shared" si="25"/>
        <v>1512100</v>
      </c>
      <c r="L269" s="82">
        <f t="shared" si="27"/>
        <v>0.8905965884492164</v>
      </c>
      <c r="M269" s="82">
        <f>J269/G269</f>
        <v>0.999615842649149</v>
      </c>
      <c r="N269" s="82">
        <f t="shared" si="28"/>
        <v>0.7498636250929829</v>
      </c>
    </row>
    <row r="270" spans="1:14" s="31" customFormat="1" ht="12.75">
      <c r="A270" s="8"/>
      <c r="B270" s="8">
        <v>85121</v>
      </c>
      <c r="C270" s="10" t="s">
        <v>422</v>
      </c>
      <c r="D270" s="11">
        <f>SUM(D271:D272)</f>
        <v>35000</v>
      </c>
      <c r="E270" s="11">
        <f>SUM(E271:E272)</f>
        <v>0</v>
      </c>
      <c r="F270" s="11">
        <f>SUM(F271:F272)</f>
        <v>0</v>
      </c>
      <c r="G270" s="11">
        <f>SUM(G271:G272)</f>
        <v>0</v>
      </c>
      <c r="H270" s="32">
        <f t="shared" si="24"/>
        <v>0</v>
      </c>
      <c r="I270" s="47">
        <f>SUM(I271:I272)</f>
        <v>0</v>
      </c>
      <c r="J270" s="33">
        <f>SUM(J271:J272)</f>
        <v>0</v>
      </c>
      <c r="K270" s="11">
        <f t="shared" si="25"/>
        <v>0</v>
      </c>
      <c r="L270" s="84"/>
      <c r="M270" s="84"/>
      <c r="N270" s="84"/>
    </row>
    <row r="271" spans="1:14" s="2" customFormat="1" ht="25.5">
      <c r="A271" s="8"/>
      <c r="B271" s="8"/>
      <c r="C271" s="13" t="s">
        <v>423</v>
      </c>
      <c r="D271" s="14">
        <v>20000</v>
      </c>
      <c r="E271" s="14"/>
      <c r="F271" s="14"/>
      <c r="G271" s="14"/>
      <c r="H271" s="34">
        <f t="shared" si="24"/>
        <v>0</v>
      </c>
      <c r="I271" s="48"/>
      <c r="J271" s="35"/>
      <c r="K271" s="14">
        <f t="shared" si="25"/>
        <v>0</v>
      </c>
      <c r="L271" s="57"/>
      <c r="M271" s="57"/>
      <c r="N271" s="57"/>
    </row>
    <row r="272" spans="1:14" ht="25.5">
      <c r="A272" s="8"/>
      <c r="B272" s="8"/>
      <c r="C272" s="13" t="s">
        <v>424</v>
      </c>
      <c r="D272" s="14">
        <v>15000</v>
      </c>
      <c r="E272" s="14"/>
      <c r="F272" s="14"/>
      <c r="G272" s="14"/>
      <c r="H272" s="34">
        <f t="shared" si="24"/>
        <v>0</v>
      </c>
      <c r="I272" s="48"/>
      <c r="J272" s="35"/>
      <c r="K272" s="14">
        <f t="shared" si="25"/>
        <v>0</v>
      </c>
      <c r="L272" s="57"/>
      <c r="M272" s="57"/>
      <c r="N272" s="57"/>
    </row>
    <row r="273" spans="1:14" s="83" customFormat="1" ht="12.75">
      <c r="A273" s="8"/>
      <c r="B273" s="8">
        <v>85149</v>
      </c>
      <c r="C273" s="10" t="s">
        <v>275</v>
      </c>
      <c r="D273" s="11">
        <f>SUM(D274:D289)</f>
        <v>1320000</v>
      </c>
      <c r="E273" s="11">
        <f>SUM(E274:E289)</f>
        <v>0</v>
      </c>
      <c r="F273" s="11">
        <f>SUM(F274:F289)</f>
        <v>551800</v>
      </c>
      <c r="G273" s="11">
        <f>SUM(G274:G289)</f>
        <v>0</v>
      </c>
      <c r="H273" s="32">
        <f t="shared" si="24"/>
        <v>551800</v>
      </c>
      <c r="I273" s="47">
        <f>SUM(I274:I289)</f>
        <v>315000</v>
      </c>
      <c r="J273" s="33">
        <f>SUM(J274:J289)</f>
        <v>0</v>
      </c>
      <c r="K273" s="11">
        <f t="shared" si="25"/>
        <v>315000</v>
      </c>
      <c r="L273" s="84">
        <f t="shared" si="27"/>
        <v>0.5708590068865531</v>
      </c>
      <c r="M273" s="84"/>
      <c r="N273" s="84">
        <f t="shared" si="28"/>
        <v>0.5708590068865531</v>
      </c>
    </row>
    <row r="274" spans="1:14" s="31" customFormat="1" ht="38.25">
      <c r="A274" s="8"/>
      <c r="B274" s="8"/>
      <c r="C274" s="13" t="s">
        <v>0</v>
      </c>
      <c r="D274" s="14">
        <v>210000</v>
      </c>
      <c r="E274" s="14"/>
      <c r="F274" s="14">
        <v>350000</v>
      </c>
      <c r="G274" s="14"/>
      <c r="H274" s="34">
        <f t="shared" si="24"/>
        <v>350000</v>
      </c>
      <c r="I274" s="48">
        <v>180000</v>
      </c>
      <c r="J274" s="35"/>
      <c r="K274" s="14">
        <f t="shared" si="25"/>
        <v>180000</v>
      </c>
      <c r="L274" s="57">
        <f t="shared" si="27"/>
        <v>0.5142857142857142</v>
      </c>
      <c r="M274" s="57"/>
      <c r="N274" s="57">
        <f t="shared" si="28"/>
        <v>0.5142857142857142</v>
      </c>
    </row>
    <row r="275" spans="1:14" s="83" customFormat="1" ht="38.25">
      <c r="A275" s="8"/>
      <c r="B275" s="8"/>
      <c r="C275" s="13" t="s">
        <v>1</v>
      </c>
      <c r="D275" s="14">
        <v>15000</v>
      </c>
      <c r="E275" s="14"/>
      <c r="F275" s="14">
        <v>23000</v>
      </c>
      <c r="G275" s="14"/>
      <c r="H275" s="34">
        <f t="shared" si="24"/>
        <v>23000</v>
      </c>
      <c r="I275" s="48">
        <v>15000</v>
      </c>
      <c r="J275" s="35"/>
      <c r="K275" s="14">
        <f t="shared" si="25"/>
        <v>15000</v>
      </c>
      <c r="L275" s="57">
        <f t="shared" si="27"/>
        <v>0.6521739130434783</v>
      </c>
      <c r="M275" s="57"/>
      <c r="N275" s="57">
        <f t="shared" si="28"/>
        <v>0.6521739130434783</v>
      </c>
    </row>
    <row r="276" spans="1:14" s="31" customFormat="1" ht="38.25">
      <c r="A276" s="8"/>
      <c r="B276" s="8"/>
      <c r="C276" s="13" t="s">
        <v>2</v>
      </c>
      <c r="D276" s="14">
        <v>4500</v>
      </c>
      <c r="E276" s="14"/>
      <c r="F276" s="14">
        <v>7200</v>
      </c>
      <c r="G276" s="14"/>
      <c r="H276" s="34">
        <f t="shared" si="24"/>
        <v>7200</v>
      </c>
      <c r="I276" s="48">
        <v>4500</v>
      </c>
      <c r="J276" s="35"/>
      <c r="K276" s="14">
        <f t="shared" si="25"/>
        <v>4500</v>
      </c>
      <c r="L276" s="57">
        <f t="shared" si="27"/>
        <v>0.625</v>
      </c>
      <c r="M276" s="57"/>
      <c r="N276" s="57">
        <f t="shared" si="28"/>
        <v>0.625</v>
      </c>
    </row>
    <row r="277" spans="1:14" s="83" customFormat="1" ht="38.25">
      <c r="A277" s="8"/>
      <c r="B277" s="8"/>
      <c r="C277" s="13" t="s">
        <v>3</v>
      </c>
      <c r="D277" s="14">
        <v>24500</v>
      </c>
      <c r="E277" s="14"/>
      <c r="F277" s="14">
        <v>30000</v>
      </c>
      <c r="G277" s="14"/>
      <c r="H277" s="34">
        <f t="shared" si="24"/>
        <v>30000</v>
      </c>
      <c r="I277" s="48">
        <v>24000</v>
      </c>
      <c r="J277" s="35"/>
      <c r="K277" s="14">
        <f t="shared" si="25"/>
        <v>24000</v>
      </c>
      <c r="L277" s="57">
        <f t="shared" si="27"/>
        <v>0.8</v>
      </c>
      <c r="M277" s="57"/>
      <c r="N277" s="57">
        <f t="shared" si="28"/>
        <v>0.8</v>
      </c>
    </row>
    <row r="278" spans="1:14" s="83" customFormat="1" ht="38.25">
      <c r="A278" s="8"/>
      <c r="B278" s="8"/>
      <c r="C278" s="13" t="s">
        <v>4</v>
      </c>
      <c r="D278" s="14">
        <v>12000</v>
      </c>
      <c r="E278" s="14"/>
      <c r="F278" s="14">
        <v>20000</v>
      </c>
      <c r="G278" s="14"/>
      <c r="H278" s="34">
        <f t="shared" si="24"/>
        <v>20000</v>
      </c>
      <c r="I278" s="48">
        <v>15000</v>
      </c>
      <c r="J278" s="35"/>
      <c r="K278" s="14">
        <f t="shared" si="25"/>
        <v>15000</v>
      </c>
      <c r="L278" s="57">
        <f t="shared" si="27"/>
        <v>0.75</v>
      </c>
      <c r="M278" s="57"/>
      <c r="N278" s="57">
        <f t="shared" si="28"/>
        <v>0.75</v>
      </c>
    </row>
    <row r="279" spans="1:14" s="83" customFormat="1" ht="25.5">
      <c r="A279" s="8"/>
      <c r="B279" s="8"/>
      <c r="C279" s="13" t="s">
        <v>5</v>
      </c>
      <c r="D279" s="14">
        <v>15000</v>
      </c>
      <c r="E279" s="14"/>
      <c r="F279" s="14">
        <v>20000</v>
      </c>
      <c r="G279" s="14"/>
      <c r="H279" s="34">
        <f t="shared" si="24"/>
        <v>20000</v>
      </c>
      <c r="I279" s="48">
        <v>15000</v>
      </c>
      <c r="J279" s="35"/>
      <c r="K279" s="14">
        <f t="shared" si="25"/>
        <v>15000</v>
      </c>
      <c r="L279" s="57">
        <f t="shared" si="27"/>
        <v>0.75</v>
      </c>
      <c r="M279" s="57"/>
      <c r="N279" s="57">
        <f t="shared" si="28"/>
        <v>0.75</v>
      </c>
    </row>
    <row r="280" spans="1:14" s="31" customFormat="1" ht="25.5">
      <c r="A280" s="8"/>
      <c r="B280" s="8"/>
      <c r="C280" s="13" t="s">
        <v>6</v>
      </c>
      <c r="D280" s="14">
        <v>10000</v>
      </c>
      <c r="E280" s="14"/>
      <c r="F280" s="14">
        <v>10000</v>
      </c>
      <c r="G280" s="14"/>
      <c r="H280" s="34">
        <f t="shared" si="24"/>
        <v>10000</v>
      </c>
      <c r="I280" s="48">
        <v>10000</v>
      </c>
      <c r="J280" s="35"/>
      <c r="K280" s="14">
        <f t="shared" si="25"/>
        <v>10000</v>
      </c>
      <c r="L280" s="57">
        <f t="shared" si="27"/>
        <v>1</v>
      </c>
      <c r="M280" s="57"/>
      <c r="N280" s="57">
        <f t="shared" si="28"/>
        <v>1</v>
      </c>
    </row>
    <row r="281" spans="1:14" s="31" customFormat="1" ht="25.5">
      <c r="A281" s="8"/>
      <c r="B281" s="8"/>
      <c r="C281" s="13" t="s">
        <v>7</v>
      </c>
      <c r="D281" s="14">
        <v>5000</v>
      </c>
      <c r="E281" s="14"/>
      <c r="F281" s="14">
        <v>5000</v>
      </c>
      <c r="G281" s="14"/>
      <c r="H281" s="34">
        <f t="shared" si="24"/>
        <v>5000</v>
      </c>
      <c r="I281" s="48">
        <v>5000</v>
      </c>
      <c r="J281" s="35"/>
      <c r="K281" s="14">
        <f t="shared" si="25"/>
        <v>5000</v>
      </c>
      <c r="L281" s="57">
        <f t="shared" si="27"/>
        <v>1</v>
      </c>
      <c r="M281" s="57"/>
      <c r="N281" s="57">
        <f t="shared" si="28"/>
        <v>1</v>
      </c>
    </row>
    <row r="282" spans="1:14" s="83" customFormat="1" ht="25.5">
      <c r="A282" s="8"/>
      <c r="B282" s="8"/>
      <c r="C282" s="13" t="s">
        <v>8</v>
      </c>
      <c r="D282" s="14">
        <v>10000</v>
      </c>
      <c r="E282" s="14"/>
      <c r="F282" s="14"/>
      <c r="G282" s="14"/>
      <c r="H282" s="34">
        <f t="shared" si="24"/>
        <v>0</v>
      </c>
      <c r="I282" s="48"/>
      <c r="J282" s="35"/>
      <c r="K282" s="14">
        <f t="shared" si="25"/>
        <v>0</v>
      </c>
      <c r="L282" s="57"/>
      <c r="M282" s="57"/>
      <c r="N282" s="57"/>
    </row>
    <row r="283" spans="1:14" s="31" customFormat="1" ht="38.25">
      <c r="A283" s="8"/>
      <c r="B283" s="8"/>
      <c r="C283" s="13" t="s">
        <v>9</v>
      </c>
      <c r="D283" s="14">
        <v>11000</v>
      </c>
      <c r="E283" s="14"/>
      <c r="F283" s="14">
        <v>18600</v>
      </c>
      <c r="G283" s="14"/>
      <c r="H283" s="34">
        <f t="shared" si="24"/>
        <v>18600</v>
      </c>
      <c r="I283" s="48">
        <v>11000</v>
      </c>
      <c r="J283" s="35"/>
      <c r="K283" s="14">
        <f t="shared" si="25"/>
        <v>11000</v>
      </c>
      <c r="L283" s="57">
        <f t="shared" si="27"/>
        <v>0.5913978494623656</v>
      </c>
      <c r="M283" s="57"/>
      <c r="N283" s="57">
        <f t="shared" si="28"/>
        <v>0.5913978494623656</v>
      </c>
    </row>
    <row r="284" spans="1:14" s="31" customFormat="1" ht="38.25">
      <c r="A284" s="8"/>
      <c r="B284" s="8"/>
      <c r="C284" s="13" t="s">
        <v>89</v>
      </c>
      <c r="D284" s="14"/>
      <c r="E284" s="14"/>
      <c r="F284" s="14">
        <v>20000</v>
      </c>
      <c r="G284" s="14"/>
      <c r="H284" s="34">
        <f t="shared" si="24"/>
        <v>20000</v>
      </c>
      <c r="I284" s="48">
        <v>10000</v>
      </c>
      <c r="J284" s="35"/>
      <c r="K284" s="14">
        <f t="shared" si="25"/>
        <v>10000</v>
      </c>
      <c r="L284" s="57">
        <f t="shared" si="27"/>
        <v>0.5</v>
      </c>
      <c r="M284" s="57"/>
      <c r="N284" s="57">
        <f t="shared" si="28"/>
        <v>0.5</v>
      </c>
    </row>
    <row r="285" spans="1:14" s="31" customFormat="1" ht="38.25">
      <c r="A285" s="8"/>
      <c r="B285" s="8"/>
      <c r="C285" s="13" t="s">
        <v>90</v>
      </c>
      <c r="D285" s="14"/>
      <c r="E285" s="14"/>
      <c r="F285" s="14">
        <v>10000</v>
      </c>
      <c r="G285" s="14"/>
      <c r="H285" s="34">
        <f t="shared" si="24"/>
        <v>10000</v>
      </c>
      <c r="I285" s="48">
        <v>5000</v>
      </c>
      <c r="J285" s="35"/>
      <c r="K285" s="14">
        <f t="shared" si="25"/>
        <v>5000</v>
      </c>
      <c r="L285" s="57">
        <f t="shared" si="27"/>
        <v>0.5</v>
      </c>
      <c r="M285" s="57"/>
      <c r="N285" s="57">
        <f t="shared" si="28"/>
        <v>0.5</v>
      </c>
    </row>
    <row r="286" spans="1:14" s="31" customFormat="1" ht="38.25">
      <c r="A286" s="8"/>
      <c r="B286" s="8"/>
      <c r="C286" s="13" t="s">
        <v>91</v>
      </c>
      <c r="D286" s="14"/>
      <c r="E286" s="14"/>
      <c r="F286" s="14">
        <v>20000</v>
      </c>
      <c r="G286" s="14"/>
      <c r="H286" s="34">
        <f t="shared" si="24"/>
        <v>20000</v>
      </c>
      <c r="I286" s="48">
        <v>10000</v>
      </c>
      <c r="J286" s="35"/>
      <c r="K286" s="14">
        <f t="shared" si="25"/>
        <v>10000</v>
      </c>
      <c r="L286" s="57">
        <f t="shared" si="27"/>
        <v>0.5</v>
      </c>
      <c r="M286" s="57"/>
      <c r="N286" s="57">
        <f t="shared" si="28"/>
        <v>0.5</v>
      </c>
    </row>
    <row r="287" spans="1:14" s="31" customFormat="1" ht="38.25">
      <c r="A287" s="8"/>
      <c r="B287" s="8"/>
      <c r="C287" s="13" t="s">
        <v>92</v>
      </c>
      <c r="D287" s="14"/>
      <c r="E287" s="14"/>
      <c r="F287" s="14">
        <v>15000</v>
      </c>
      <c r="G287" s="14"/>
      <c r="H287" s="34">
        <f t="shared" si="24"/>
        <v>15000</v>
      </c>
      <c r="I287" s="48">
        <v>7500</v>
      </c>
      <c r="J287" s="35"/>
      <c r="K287" s="14">
        <f t="shared" si="25"/>
        <v>7500</v>
      </c>
      <c r="L287" s="57">
        <f t="shared" si="27"/>
        <v>0.5</v>
      </c>
      <c r="M287" s="57"/>
      <c r="N287" s="57">
        <f t="shared" si="28"/>
        <v>0.5</v>
      </c>
    </row>
    <row r="288" spans="1:14" s="86" customFormat="1" ht="25.5">
      <c r="A288" s="8"/>
      <c r="B288" s="8"/>
      <c r="C288" s="13" t="s">
        <v>10</v>
      </c>
      <c r="D288" s="14">
        <v>3000</v>
      </c>
      <c r="E288" s="14"/>
      <c r="F288" s="14">
        <v>3000</v>
      </c>
      <c r="G288" s="14"/>
      <c r="H288" s="34">
        <f t="shared" si="24"/>
        <v>3000</v>
      </c>
      <c r="I288" s="48">
        <v>3000</v>
      </c>
      <c r="J288" s="35"/>
      <c r="K288" s="14">
        <f t="shared" si="25"/>
        <v>3000</v>
      </c>
      <c r="L288" s="57">
        <f t="shared" si="27"/>
        <v>1</v>
      </c>
      <c r="M288" s="57"/>
      <c r="N288" s="57">
        <f t="shared" si="28"/>
        <v>1</v>
      </c>
    </row>
    <row r="289" spans="1:14" s="83" customFormat="1" ht="38.25">
      <c r="A289" s="8"/>
      <c r="B289" s="8"/>
      <c r="C289" s="13" t="s">
        <v>11</v>
      </c>
      <c r="D289" s="14">
        <v>1000000</v>
      </c>
      <c r="E289" s="14"/>
      <c r="F289" s="14"/>
      <c r="G289" s="14"/>
      <c r="H289" s="34">
        <f t="shared" si="24"/>
        <v>0</v>
      </c>
      <c r="I289" s="48"/>
      <c r="J289" s="35"/>
      <c r="K289" s="14">
        <f t="shared" si="25"/>
        <v>0</v>
      </c>
      <c r="L289" s="57"/>
      <c r="M289" s="57"/>
      <c r="N289" s="57"/>
    </row>
    <row r="290" spans="1:14" s="83" customFormat="1" ht="12.75">
      <c r="A290" s="8"/>
      <c r="B290" s="8">
        <v>85153</v>
      </c>
      <c r="C290" s="10" t="s">
        <v>276</v>
      </c>
      <c r="D290" s="11">
        <f>SUM(D291:D291)</f>
        <v>61000</v>
      </c>
      <c r="E290" s="11">
        <f>SUM(E291:E291)</f>
        <v>0</v>
      </c>
      <c r="F290" s="11">
        <f>SUM(F291:F291)</f>
        <v>70000</v>
      </c>
      <c r="G290" s="11">
        <f>SUM(G291:G291)</f>
        <v>0</v>
      </c>
      <c r="H290" s="32">
        <f t="shared" si="24"/>
        <v>70000</v>
      </c>
      <c r="I290" s="47">
        <f>SUM(I291:I291)</f>
        <v>63000</v>
      </c>
      <c r="J290" s="33">
        <f>SUM(J291:J291)</f>
        <v>0</v>
      </c>
      <c r="K290" s="11">
        <f t="shared" si="25"/>
        <v>63000</v>
      </c>
      <c r="L290" s="84">
        <f t="shared" si="27"/>
        <v>0.9</v>
      </c>
      <c r="M290" s="84"/>
      <c r="N290" s="84">
        <f t="shared" si="28"/>
        <v>0.9</v>
      </c>
    </row>
    <row r="291" spans="1:14" s="83" customFormat="1" ht="12.75">
      <c r="A291" s="12"/>
      <c r="B291" s="12"/>
      <c r="C291" s="13" t="s">
        <v>109</v>
      </c>
      <c r="D291" s="14">
        <v>61000</v>
      </c>
      <c r="E291" s="14"/>
      <c r="F291" s="14">
        <v>70000</v>
      </c>
      <c r="G291" s="14"/>
      <c r="H291" s="34">
        <f t="shared" si="24"/>
        <v>70000</v>
      </c>
      <c r="I291" s="48">
        <v>63000</v>
      </c>
      <c r="J291" s="35"/>
      <c r="K291" s="14">
        <f t="shared" si="25"/>
        <v>63000</v>
      </c>
      <c r="L291" s="57">
        <f t="shared" si="27"/>
        <v>0.9</v>
      </c>
      <c r="M291" s="57"/>
      <c r="N291" s="57">
        <f t="shared" si="28"/>
        <v>0.9</v>
      </c>
    </row>
    <row r="292" spans="1:14" s="83" customFormat="1" ht="12.75">
      <c r="A292" s="8"/>
      <c r="B292" s="8">
        <v>85154</v>
      </c>
      <c r="C292" s="10" t="s">
        <v>277</v>
      </c>
      <c r="D292" s="11">
        <f>SUM(D293:D293)</f>
        <v>1823700</v>
      </c>
      <c r="E292" s="11">
        <f>SUM(E293:E293)</f>
        <v>39000</v>
      </c>
      <c r="F292" s="11">
        <f>SUM(F293:F293)</f>
        <v>1103700</v>
      </c>
      <c r="G292" s="11">
        <f>SUM(G293:G293)</f>
        <v>41600</v>
      </c>
      <c r="H292" s="32">
        <f t="shared" si="24"/>
        <v>1062100</v>
      </c>
      <c r="I292" s="47">
        <f>SUM(I293:I293)</f>
        <v>1103700</v>
      </c>
      <c r="J292" s="33">
        <f>SUM(J293:J293)</f>
        <v>41600</v>
      </c>
      <c r="K292" s="11">
        <f t="shared" si="25"/>
        <v>1062100</v>
      </c>
      <c r="L292" s="84">
        <f t="shared" si="27"/>
        <v>1</v>
      </c>
      <c r="M292" s="84">
        <f aca="true" t="shared" si="29" ref="M292:M297">J292/G292</f>
        <v>1</v>
      </c>
      <c r="N292" s="84">
        <f t="shared" si="28"/>
        <v>1</v>
      </c>
    </row>
    <row r="293" spans="1:14" s="83" customFormat="1" ht="38.25">
      <c r="A293" s="12"/>
      <c r="B293" s="12"/>
      <c r="C293" s="13" t="s">
        <v>278</v>
      </c>
      <c r="D293" s="14">
        <v>1823700</v>
      </c>
      <c r="E293" s="14">
        <v>39000</v>
      </c>
      <c r="F293" s="14">
        <v>1103700</v>
      </c>
      <c r="G293" s="14">
        <v>41600</v>
      </c>
      <c r="H293" s="34">
        <f t="shared" si="24"/>
        <v>1062100</v>
      </c>
      <c r="I293" s="48">
        <v>1103700</v>
      </c>
      <c r="J293" s="35">
        <v>41600</v>
      </c>
      <c r="K293" s="14">
        <f t="shared" si="25"/>
        <v>1062100</v>
      </c>
      <c r="L293" s="57">
        <f t="shared" si="27"/>
        <v>1</v>
      </c>
      <c r="M293" s="57">
        <f t="shared" si="29"/>
        <v>1</v>
      </c>
      <c r="N293" s="57">
        <f t="shared" si="28"/>
        <v>1</v>
      </c>
    </row>
    <row r="294" spans="1:14" s="86" customFormat="1" ht="51">
      <c r="A294" s="12"/>
      <c r="B294" s="8">
        <v>85156</v>
      </c>
      <c r="C294" s="10" t="s">
        <v>279</v>
      </c>
      <c r="D294" s="11">
        <f>SUM(D295:D296)</f>
        <v>3736000</v>
      </c>
      <c r="E294" s="11">
        <f>SUM(E295:E296)</f>
        <v>3736000</v>
      </c>
      <c r="F294" s="11">
        <f>SUM(F295:F296)</f>
        <v>2559500</v>
      </c>
      <c r="G294" s="11">
        <f>SUM(G295:G296)</f>
        <v>2559500</v>
      </c>
      <c r="H294" s="32">
        <f t="shared" si="24"/>
        <v>0</v>
      </c>
      <c r="I294" s="47">
        <f>SUM(I295:I296)</f>
        <v>2559500</v>
      </c>
      <c r="J294" s="33">
        <f>SUM(J295:J296)</f>
        <v>2559500</v>
      </c>
      <c r="K294" s="14">
        <f t="shared" si="25"/>
        <v>0</v>
      </c>
      <c r="L294" s="57">
        <f t="shared" si="27"/>
        <v>1</v>
      </c>
      <c r="M294" s="57">
        <f t="shared" si="29"/>
        <v>1</v>
      </c>
      <c r="N294" s="57"/>
    </row>
    <row r="295" spans="1:14" s="83" customFormat="1" ht="51">
      <c r="A295" s="12"/>
      <c r="B295" s="12"/>
      <c r="C295" s="13" t="s">
        <v>280</v>
      </c>
      <c r="D295" s="14">
        <v>19000</v>
      </c>
      <c r="E295" s="14">
        <v>19000</v>
      </c>
      <c r="F295" s="14">
        <v>19500</v>
      </c>
      <c r="G295" s="14">
        <v>19500</v>
      </c>
      <c r="H295" s="34">
        <f t="shared" si="24"/>
        <v>0</v>
      </c>
      <c r="I295" s="48">
        <v>19500</v>
      </c>
      <c r="J295" s="35">
        <v>19500</v>
      </c>
      <c r="K295" s="14">
        <f t="shared" si="25"/>
        <v>0</v>
      </c>
      <c r="L295" s="57">
        <f t="shared" si="27"/>
        <v>1</v>
      </c>
      <c r="M295" s="57">
        <f t="shared" si="29"/>
        <v>1</v>
      </c>
      <c r="N295" s="57"/>
    </row>
    <row r="296" spans="1:14" s="31" customFormat="1" ht="51">
      <c r="A296" s="12"/>
      <c r="B296" s="12"/>
      <c r="C296" s="13" t="s">
        <v>281</v>
      </c>
      <c r="D296" s="14">
        <v>3717000</v>
      </c>
      <c r="E296" s="14">
        <v>3717000</v>
      </c>
      <c r="F296" s="14">
        <v>2540000</v>
      </c>
      <c r="G296" s="14">
        <v>2540000</v>
      </c>
      <c r="H296" s="34">
        <f t="shared" si="24"/>
        <v>0</v>
      </c>
      <c r="I296" s="48">
        <v>2540000</v>
      </c>
      <c r="J296" s="35">
        <v>2540000</v>
      </c>
      <c r="K296" s="14">
        <f t="shared" si="25"/>
        <v>0</v>
      </c>
      <c r="L296" s="57">
        <f t="shared" si="27"/>
        <v>1</v>
      </c>
      <c r="M296" s="57">
        <f t="shared" si="29"/>
        <v>1</v>
      </c>
      <c r="N296" s="57"/>
    </row>
    <row r="297" spans="1:14" s="31" customFormat="1" ht="12.75">
      <c r="A297" s="12"/>
      <c r="B297" s="8">
        <v>85195</v>
      </c>
      <c r="C297" s="10" t="s">
        <v>111</v>
      </c>
      <c r="D297" s="11">
        <f>SUM(D298:D302)</f>
        <v>96550</v>
      </c>
      <c r="E297" s="11">
        <f>SUM(E298:E302)</f>
        <v>0</v>
      </c>
      <c r="F297" s="11">
        <f>SUM(F298:F302)</f>
        <v>334600</v>
      </c>
      <c r="G297" s="11">
        <f>SUM(G298:G302)</f>
        <v>2000</v>
      </c>
      <c r="H297" s="32">
        <f t="shared" si="24"/>
        <v>332600</v>
      </c>
      <c r="I297" s="47">
        <f>SUM(I298:I302)</f>
        <v>73000</v>
      </c>
      <c r="J297" s="33">
        <f>SUM(J298:J302)</f>
        <v>1000</v>
      </c>
      <c r="K297" s="11">
        <f t="shared" si="25"/>
        <v>72000</v>
      </c>
      <c r="L297" s="84">
        <f t="shared" si="27"/>
        <v>0.2181709503885236</v>
      </c>
      <c r="M297" s="84">
        <f t="shared" si="29"/>
        <v>0.5</v>
      </c>
      <c r="N297" s="84">
        <f t="shared" si="28"/>
        <v>0.2164762477450391</v>
      </c>
    </row>
    <row r="298" spans="1:14" s="83" customFormat="1" ht="38.25">
      <c r="A298" s="12"/>
      <c r="B298" s="12"/>
      <c r="C298" s="19" t="s">
        <v>12</v>
      </c>
      <c r="D298" s="14">
        <v>60000</v>
      </c>
      <c r="E298" s="14"/>
      <c r="F298" s="14">
        <v>60000</v>
      </c>
      <c r="G298" s="14"/>
      <c r="H298" s="34">
        <f t="shared" si="24"/>
        <v>60000</v>
      </c>
      <c r="I298" s="48">
        <v>60000</v>
      </c>
      <c r="J298" s="35"/>
      <c r="K298" s="14">
        <f t="shared" si="25"/>
        <v>60000</v>
      </c>
      <c r="L298" s="57">
        <f t="shared" si="27"/>
        <v>1</v>
      </c>
      <c r="M298" s="57"/>
      <c r="N298" s="57">
        <f t="shared" si="28"/>
        <v>1</v>
      </c>
    </row>
    <row r="299" spans="1:14" s="31" customFormat="1" ht="38.25">
      <c r="A299" s="12"/>
      <c r="B299" s="12"/>
      <c r="C299" s="19" t="s">
        <v>430</v>
      </c>
      <c r="D299" s="14">
        <v>35000</v>
      </c>
      <c r="E299" s="14"/>
      <c r="F299" s="14">
        <v>30000</v>
      </c>
      <c r="G299" s="14"/>
      <c r="H299" s="34">
        <f t="shared" si="24"/>
        <v>30000</v>
      </c>
      <c r="I299" s="48">
        <v>10000</v>
      </c>
      <c r="J299" s="35"/>
      <c r="K299" s="14">
        <f t="shared" si="25"/>
        <v>10000</v>
      </c>
      <c r="L299" s="57">
        <f t="shared" si="27"/>
        <v>0.3333333333333333</v>
      </c>
      <c r="M299" s="57"/>
      <c r="N299" s="57">
        <f t="shared" si="28"/>
        <v>0.3333333333333333</v>
      </c>
    </row>
    <row r="300" spans="1:14" s="31" customFormat="1" ht="38.25">
      <c r="A300" s="12"/>
      <c r="B300" s="12"/>
      <c r="C300" s="13" t="s">
        <v>93</v>
      </c>
      <c r="D300" s="14"/>
      <c r="E300" s="14"/>
      <c r="F300" s="14">
        <v>240000</v>
      </c>
      <c r="G300" s="14"/>
      <c r="H300" s="34">
        <f t="shared" si="24"/>
        <v>240000</v>
      </c>
      <c r="I300" s="48"/>
      <c r="J300" s="35"/>
      <c r="K300" s="14">
        <f t="shared" si="25"/>
        <v>0</v>
      </c>
      <c r="L300" s="57">
        <f t="shared" si="27"/>
        <v>0</v>
      </c>
      <c r="M300" s="57"/>
      <c r="N300" s="57">
        <f t="shared" si="28"/>
        <v>0</v>
      </c>
    </row>
    <row r="301" spans="1:14" s="31" customFormat="1" ht="96" customHeight="1">
      <c r="A301" s="12"/>
      <c r="B301" s="12"/>
      <c r="C301" s="19" t="s">
        <v>429</v>
      </c>
      <c r="D301" s="14"/>
      <c r="E301" s="14"/>
      <c r="F301" s="14">
        <v>4600</v>
      </c>
      <c r="G301" s="14">
        <v>2000</v>
      </c>
      <c r="H301" s="34">
        <f t="shared" si="24"/>
        <v>2600</v>
      </c>
      <c r="I301" s="48">
        <v>3000</v>
      </c>
      <c r="J301" s="35">
        <v>1000</v>
      </c>
      <c r="K301" s="14">
        <f t="shared" si="25"/>
        <v>2000</v>
      </c>
      <c r="L301" s="57">
        <f t="shared" si="27"/>
        <v>0.6521739130434783</v>
      </c>
      <c r="M301" s="57">
        <f>J301/G301</f>
        <v>0.5</v>
      </c>
      <c r="N301" s="57">
        <f t="shared" si="28"/>
        <v>0.7692307692307693</v>
      </c>
    </row>
    <row r="302" spans="1:14" s="31" customFormat="1" ht="51">
      <c r="A302" s="12"/>
      <c r="B302" s="12"/>
      <c r="C302" s="13" t="s">
        <v>290</v>
      </c>
      <c r="D302" s="14">
        <v>1550</v>
      </c>
      <c r="E302" s="14"/>
      <c r="F302" s="14"/>
      <c r="G302" s="14"/>
      <c r="H302" s="34">
        <f t="shared" si="24"/>
        <v>0</v>
      </c>
      <c r="I302" s="48"/>
      <c r="J302" s="35"/>
      <c r="K302" s="14">
        <f t="shared" si="25"/>
        <v>0</v>
      </c>
      <c r="L302" s="57"/>
      <c r="M302" s="57"/>
      <c r="N302" s="57"/>
    </row>
    <row r="303" spans="1:14" s="31" customFormat="1" ht="19.5" customHeight="1">
      <c r="A303" s="6">
        <v>852</v>
      </c>
      <c r="B303" s="6"/>
      <c r="C303" s="7" t="s">
        <v>282</v>
      </c>
      <c r="D303" s="7">
        <f>D304+D310+D315+D322+D324+D326+D328+D332+D334+D337+D342+D346+D348+D351+D353</f>
        <v>50378593</v>
      </c>
      <c r="E303" s="7">
        <f>E304+E310+E315+E322+E324+E326+E328+E332+E334+E337+E342+E346+E348+E351+E353</f>
        <v>12459957</v>
      </c>
      <c r="F303" s="7">
        <f>F304+F310+F315+F322+F324+F326+F328+F332+F334+F337+F342+F346+F348+F351+F353</f>
        <v>53768830</v>
      </c>
      <c r="G303" s="7">
        <f>G304+G310+G315+G322+G324+G326+G328+G332+G334+G337+G342+G346+G348+G351+G353</f>
        <v>13518512</v>
      </c>
      <c r="H303" s="70">
        <f t="shared" si="24"/>
        <v>40250318</v>
      </c>
      <c r="I303" s="54">
        <f>I304+I310+I315+I322+I324+I326+I328+I332+I334+I337+I342+I346+I348+I351+I353</f>
        <v>49725120</v>
      </c>
      <c r="J303" s="52">
        <f>J304+J310+J315+J322+J324+J326+J328+J332+J334+J337+J342+J346+J348+J351+J353</f>
        <v>12890802</v>
      </c>
      <c r="K303" s="7">
        <f t="shared" si="25"/>
        <v>36834318</v>
      </c>
      <c r="L303" s="82">
        <f t="shared" si="27"/>
        <v>0.9247945324456567</v>
      </c>
      <c r="M303" s="82">
        <f>J303/G303</f>
        <v>0.9535666351444597</v>
      </c>
      <c r="N303" s="82">
        <f t="shared" si="28"/>
        <v>0.9151311052995904</v>
      </c>
    </row>
    <row r="304" spans="1:14" s="83" customFormat="1" ht="12.75">
      <c r="A304" s="8"/>
      <c r="B304" s="8">
        <v>85201</v>
      </c>
      <c r="C304" s="10" t="s">
        <v>283</v>
      </c>
      <c r="D304" s="11">
        <f>SUM(D305:D309)</f>
        <v>4887950</v>
      </c>
      <c r="E304" s="11">
        <f>SUM(E305:E309)</f>
        <v>2858950</v>
      </c>
      <c r="F304" s="11">
        <f>SUM(F305:F309)</f>
        <v>5257100</v>
      </c>
      <c r="G304" s="11">
        <f>SUM(G305:G309)</f>
        <v>2988700</v>
      </c>
      <c r="H304" s="32">
        <f t="shared" si="24"/>
        <v>2268400</v>
      </c>
      <c r="I304" s="47">
        <f>SUM(I305:I309)</f>
        <v>4754800</v>
      </c>
      <c r="J304" s="33">
        <f>SUM(J305:J309)</f>
        <v>2976500</v>
      </c>
      <c r="K304" s="11">
        <f t="shared" si="25"/>
        <v>1778300</v>
      </c>
      <c r="L304" s="84">
        <f t="shared" si="27"/>
        <v>0.9044530254322726</v>
      </c>
      <c r="M304" s="84">
        <f>J304/G304</f>
        <v>0.9959179576404457</v>
      </c>
      <c r="N304" s="84">
        <f t="shared" si="28"/>
        <v>0.7839446305766179</v>
      </c>
    </row>
    <row r="305" spans="1:14" s="83" customFormat="1" ht="12.75">
      <c r="A305" s="12"/>
      <c r="B305" s="12"/>
      <c r="C305" s="15" t="s">
        <v>13</v>
      </c>
      <c r="D305" s="14">
        <v>1177450</v>
      </c>
      <c r="E305" s="14">
        <v>927450</v>
      </c>
      <c r="F305" s="14">
        <v>1235600</v>
      </c>
      <c r="G305" s="14">
        <v>955600</v>
      </c>
      <c r="H305" s="34">
        <f t="shared" si="24"/>
        <v>280000</v>
      </c>
      <c r="I305" s="48">
        <v>1207500</v>
      </c>
      <c r="J305" s="35">
        <v>952500</v>
      </c>
      <c r="K305" s="14">
        <f t="shared" si="25"/>
        <v>255000</v>
      </c>
      <c r="L305" s="57">
        <f t="shared" si="27"/>
        <v>0.9772580123017157</v>
      </c>
      <c r="M305" s="57">
        <f>J305/G305</f>
        <v>0.9967559648388447</v>
      </c>
      <c r="N305" s="57">
        <f t="shared" si="28"/>
        <v>0.9107142857142857</v>
      </c>
    </row>
    <row r="306" spans="1:14" s="83" customFormat="1" ht="12.75">
      <c r="A306" s="12"/>
      <c r="B306" s="12"/>
      <c r="C306" s="15" t="s">
        <v>14</v>
      </c>
      <c r="D306" s="14">
        <v>2717500</v>
      </c>
      <c r="E306" s="14">
        <v>1931500</v>
      </c>
      <c r="F306" s="14">
        <v>3098200</v>
      </c>
      <c r="G306" s="14">
        <v>2033100</v>
      </c>
      <c r="H306" s="34">
        <f t="shared" si="24"/>
        <v>1065100</v>
      </c>
      <c r="I306" s="48">
        <v>2644000</v>
      </c>
      <c r="J306" s="35">
        <v>2024000</v>
      </c>
      <c r="K306" s="14">
        <f t="shared" si="25"/>
        <v>620000</v>
      </c>
      <c r="L306" s="57">
        <f t="shared" si="27"/>
        <v>0.8533987476599316</v>
      </c>
      <c r="M306" s="57">
        <f>J306/G306</f>
        <v>0.9955240765333727</v>
      </c>
      <c r="N306" s="57">
        <f t="shared" si="28"/>
        <v>0.5821049666697963</v>
      </c>
    </row>
    <row r="307" spans="1:14" s="83" customFormat="1" ht="38.25">
      <c r="A307" s="12"/>
      <c r="B307" s="12"/>
      <c r="C307" s="13" t="s">
        <v>15</v>
      </c>
      <c r="D307" s="14">
        <v>139000</v>
      </c>
      <c r="E307" s="14"/>
      <c r="F307" s="14">
        <v>187300</v>
      </c>
      <c r="G307" s="14"/>
      <c r="H307" s="34">
        <f t="shared" si="24"/>
        <v>187300</v>
      </c>
      <c r="I307" s="48">
        <v>167300</v>
      </c>
      <c r="J307" s="35"/>
      <c r="K307" s="14">
        <f t="shared" si="25"/>
        <v>167300</v>
      </c>
      <c r="L307" s="57">
        <f t="shared" si="27"/>
        <v>0.8932194340630005</v>
      </c>
      <c r="M307" s="57"/>
      <c r="N307" s="57">
        <f t="shared" si="28"/>
        <v>0.8932194340630005</v>
      </c>
    </row>
    <row r="308" spans="1:14" s="83" customFormat="1" ht="38.25">
      <c r="A308" s="12"/>
      <c r="B308" s="12"/>
      <c r="C308" s="13" t="s">
        <v>284</v>
      </c>
      <c r="D308" s="14">
        <v>837000</v>
      </c>
      <c r="E308" s="14"/>
      <c r="F308" s="14">
        <v>736000</v>
      </c>
      <c r="G308" s="14"/>
      <c r="H308" s="34">
        <f t="shared" si="24"/>
        <v>736000</v>
      </c>
      <c r="I308" s="48">
        <v>736000</v>
      </c>
      <c r="J308" s="35"/>
      <c r="K308" s="14">
        <f t="shared" si="25"/>
        <v>736000</v>
      </c>
      <c r="L308" s="57">
        <f t="shared" si="27"/>
        <v>1</v>
      </c>
      <c r="M308" s="57"/>
      <c r="N308" s="57">
        <f t="shared" si="28"/>
        <v>1</v>
      </c>
    </row>
    <row r="309" spans="1:14" s="83" customFormat="1" ht="51">
      <c r="A309" s="12"/>
      <c r="B309" s="12"/>
      <c r="C309" s="13" t="s">
        <v>16</v>
      </c>
      <c r="D309" s="14">
        <v>17000</v>
      </c>
      <c r="E309" s="14"/>
      <c r="F309" s="14"/>
      <c r="G309" s="14"/>
      <c r="H309" s="34">
        <f aca="true" t="shared" si="30" ref="H309:H365">F309-G309</f>
        <v>0</v>
      </c>
      <c r="I309" s="48"/>
      <c r="J309" s="35"/>
      <c r="K309" s="14">
        <f aca="true" t="shared" si="31" ref="K309:K365">I309-J309</f>
        <v>0</v>
      </c>
      <c r="L309" s="57"/>
      <c r="M309" s="57"/>
      <c r="N309" s="57"/>
    </row>
    <row r="310" spans="1:14" s="83" customFormat="1" ht="12.75">
      <c r="A310" s="8"/>
      <c r="B310" s="8">
        <v>85202</v>
      </c>
      <c r="C310" s="10" t="s">
        <v>285</v>
      </c>
      <c r="D310" s="11">
        <f>SUM(D311:D314)</f>
        <v>4750160</v>
      </c>
      <c r="E310" s="11">
        <f>SUM(E311:E314)</f>
        <v>2687380</v>
      </c>
      <c r="F310" s="11">
        <f>SUM(F311:F314)</f>
        <v>5775480</v>
      </c>
      <c r="G310" s="11">
        <f>SUM(G311:G314)</f>
        <v>3288780</v>
      </c>
      <c r="H310" s="32">
        <f t="shared" si="30"/>
        <v>2486700</v>
      </c>
      <c r="I310" s="47">
        <f>SUM(I311:I314)</f>
        <v>4671220</v>
      </c>
      <c r="J310" s="33">
        <f>SUM(J311:J314)</f>
        <v>2816720</v>
      </c>
      <c r="K310" s="11">
        <f t="shared" si="31"/>
        <v>1854500</v>
      </c>
      <c r="L310" s="84">
        <f t="shared" si="27"/>
        <v>0.8088020389647267</v>
      </c>
      <c r="M310" s="84">
        <f>J310/G310</f>
        <v>0.8564634910209865</v>
      </c>
      <c r="N310" s="84">
        <f t="shared" si="28"/>
        <v>0.7457674830096112</v>
      </c>
    </row>
    <row r="311" spans="1:14" s="83" customFormat="1" ht="25.5">
      <c r="A311" s="8"/>
      <c r="B311" s="8"/>
      <c r="C311" s="15" t="s">
        <v>17</v>
      </c>
      <c r="D311" s="14">
        <v>1249840</v>
      </c>
      <c r="E311" s="14">
        <v>818580</v>
      </c>
      <c r="F311" s="14">
        <v>1765500</v>
      </c>
      <c r="G311" s="14">
        <v>1238600</v>
      </c>
      <c r="H311" s="34">
        <f t="shared" si="30"/>
        <v>526900</v>
      </c>
      <c r="I311" s="48">
        <v>1200000</v>
      </c>
      <c r="J311" s="35">
        <v>862000</v>
      </c>
      <c r="K311" s="14">
        <f t="shared" si="31"/>
        <v>338000</v>
      </c>
      <c r="L311" s="57">
        <f t="shared" si="27"/>
        <v>0.6796941376380629</v>
      </c>
      <c r="M311" s="57">
        <f>J311/G311</f>
        <v>0.6959470369772324</v>
      </c>
      <c r="N311" s="57">
        <f t="shared" si="28"/>
        <v>0.6414879483773012</v>
      </c>
    </row>
    <row r="312" spans="1:14" s="83" customFormat="1" ht="25.5">
      <c r="A312" s="12"/>
      <c r="B312" s="12"/>
      <c r="C312" s="15" t="s">
        <v>18</v>
      </c>
      <c r="D312" s="14">
        <v>1624000</v>
      </c>
      <c r="E312" s="14">
        <v>531800</v>
      </c>
      <c r="F312" s="14">
        <v>2670760</v>
      </c>
      <c r="G312" s="14">
        <v>1095460</v>
      </c>
      <c r="H312" s="34">
        <f t="shared" si="30"/>
        <v>1575300</v>
      </c>
      <c r="I312" s="48">
        <v>2132000</v>
      </c>
      <c r="J312" s="35">
        <v>1000000</v>
      </c>
      <c r="K312" s="14">
        <f t="shared" si="31"/>
        <v>1132000</v>
      </c>
      <c r="L312" s="57">
        <f t="shared" si="27"/>
        <v>0.7982746484146834</v>
      </c>
      <c r="M312" s="57">
        <f>J312/G312</f>
        <v>0.9128585251857667</v>
      </c>
      <c r="N312" s="57">
        <f t="shared" si="28"/>
        <v>0.7185932838189552</v>
      </c>
    </row>
    <row r="313" spans="1:14" s="83" customFormat="1" ht="38.25">
      <c r="A313" s="12"/>
      <c r="B313" s="12"/>
      <c r="C313" s="15" t="s">
        <v>19</v>
      </c>
      <c r="D313" s="14">
        <v>1500510</v>
      </c>
      <c r="E313" s="14">
        <v>1337000</v>
      </c>
      <c r="F313" s="14">
        <v>954720</v>
      </c>
      <c r="G313" s="14">
        <v>954720</v>
      </c>
      <c r="H313" s="34">
        <f t="shared" si="30"/>
        <v>0</v>
      </c>
      <c r="I313" s="48">
        <v>954720</v>
      </c>
      <c r="J313" s="35">
        <v>954720</v>
      </c>
      <c r="K313" s="14">
        <f t="shared" si="31"/>
        <v>0</v>
      </c>
      <c r="L313" s="57">
        <f t="shared" si="27"/>
        <v>1</v>
      </c>
      <c r="M313" s="57">
        <f>J313/G313</f>
        <v>1</v>
      </c>
      <c r="N313" s="57"/>
    </row>
    <row r="314" spans="1:14" s="83" customFormat="1" ht="38.25">
      <c r="A314" s="12"/>
      <c r="B314" s="12"/>
      <c r="C314" s="15" t="s">
        <v>426</v>
      </c>
      <c r="D314" s="14">
        <v>375810</v>
      </c>
      <c r="E314" s="14"/>
      <c r="F314" s="14">
        <v>384500</v>
      </c>
      <c r="G314" s="14"/>
      <c r="H314" s="34">
        <f t="shared" si="30"/>
        <v>384500</v>
      </c>
      <c r="I314" s="48">
        <v>384500</v>
      </c>
      <c r="J314" s="35"/>
      <c r="K314" s="14">
        <f t="shared" si="31"/>
        <v>384500</v>
      </c>
      <c r="L314" s="57">
        <f t="shared" si="27"/>
        <v>1</v>
      </c>
      <c r="M314" s="57"/>
      <c r="N314" s="57">
        <f t="shared" si="28"/>
        <v>1</v>
      </c>
    </row>
    <row r="315" spans="1:14" s="83" customFormat="1" ht="12.75">
      <c r="A315" s="8"/>
      <c r="B315" s="8">
        <v>85203</v>
      </c>
      <c r="C315" s="10" t="s">
        <v>286</v>
      </c>
      <c r="D315" s="11">
        <f>SUM(D316:D321)</f>
        <v>1113054</v>
      </c>
      <c r="E315" s="11">
        <f>SUM(E316:E321)</f>
        <v>565740</v>
      </c>
      <c r="F315" s="11">
        <f>SUM(F316:F321)</f>
        <v>1176100</v>
      </c>
      <c r="G315" s="11">
        <f>SUM(G316:G321)</f>
        <v>638945</v>
      </c>
      <c r="H315" s="32">
        <f t="shared" si="30"/>
        <v>537155</v>
      </c>
      <c r="I315" s="47">
        <f>SUM(I316:I321)</f>
        <v>1144800</v>
      </c>
      <c r="J315" s="33">
        <f>SUM(J316:J321)</f>
        <v>578845</v>
      </c>
      <c r="K315" s="11">
        <f t="shared" si="31"/>
        <v>565955</v>
      </c>
      <c r="L315" s="84">
        <f t="shared" si="27"/>
        <v>0.9733866167842871</v>
      </c>
      <c r="M315" s="84">
        <f>J315/G315</f>
        <v>0.905938695818889</v>
      </c>
      <c r="N315" s="84">
        <f t="shared" si="28"/>
        <v>1.0536158092170789</v>
      </c>
    </row>
    <row r="316" spans="1:14" s="83" customFormat="1" ht="25.5">
      <c r="A316" s="12"/>
      <c r="B316" s="12"/>
      <c r="C316" s="15" t="s">
        <v>20</v>
      </c>
      <c r="D316" s="14">
        <v>24000</v>
      </c>
      <c r="E316" s="14"/>
      <c r="F316" s="14">
        <v>24000</v>
      </c>
      <c r="G316" s="14"/>
      <c r="H316" s="34">
        <f t="shared" si="30"/>
        <v>24000</v>
      </c>
      <c r="I316" s="48">
        <v>24000</v>
      </c>
      <c r="J316" s="35"/>
      <c r="K316" s="14">
        <f t="shared" si="31"/>
        <v>24000</v>
      </c>
      <c r="L316" s="57">
        <f t="shared" si="27"/>
        <v>1</v>
      </c>
      <c r="M316" s="57"/>
      <c r="N316" s="57">
        <f t="shared" si="28"/>
        <v>1</v>
      </c>
    </row>
    <row r="317" spans="1:14" s="83" customFormat="1" ht="76.5">
      <c r="A317" s="12"/>
      <c r="B317" s="12"/>
      <c r="C317" s="15" t="s">
        <v>21</v>
      </c>
      <c r="D317" s="14">
        <v>441600</v>
      </c>
      <c r="E317" s="14">
        <v>336300</v>
      </c>
      <c r="F317" s="14">
        <v>475200</v>
      </c>
      <c r="G317" s="14">
        <v>376145</v>
      </c>
      <c r="H317" s="34">
        <f t="shared" si="30"/>
        <v>99055</v>
      </c>
      <c r="I317" s="48">
        <v>475200</v>
      </c>
      <c r="J317" s="35">
        <v>376145</v>
      </c>
      <c r="K317" s="14">
        <f t="shared" si="31"/>
        <v>99055</v>
      </c>
      <c r="L317" s="57">
        <f t="shared" si="27"/>
        <v>1</v>
      </c>
      <c r="M317" s="57">
        <f>J317/G317</f>
        <v>1</v>
      </c>
      <c r="N317" s="57">
        <f t="shared" si="28"/>
        <v>1</v>
      </c>
    </row>
    <row r="318" spans="1:14" s="83" customFormat="1" ht="76.5">
      <c r="A318" s="12"/>
      <c r="B318" s="12"/>
      <c r="C318" s="15" t="s">
        <v>22</v>
      </c>
      <c r="D318" s="14">
        <v>288000</v>
      </c>
      <c r="E318" s="14"/>
      <c r="F318" s="14">
        <v>294600</v>
      </c>
      <c r="G318" s="14"/>
      <c r="H318" s="34">
        <f t="shared" si="30"/>
        <v>294600</v>
      </c>
      <c r="I318" s="48">
        <v>294600</v>
      </c>
      <c r="J318" s="35"/>
      <c r="K318" s="14">
        <f t="shared" si="31"/>
        <v>294600</v>
      </c>
      <c r="L318" s="57">
        <f t="shared" si="27"/>
        <v>1</v>
      </c>
      <c r="M318" s="57"/>
      <c r="N318" s="57">
        <f t="shared" si="28"/>
        <v>1</v>
      </c>
    </row>
    <row r="319" spans="1:14" s="83" customFormat="1" ht="25.5">
      <c r="A319" s="12"/>
      <c r="B319" s="12"/>
      <c r="C319" s="13" t="s">
        <v>23</v>
      </c>
      <c r="D319" s="14">
        <v>26454</v>
      </c>
      <c r="E319" s="14"/>
      <c r="F319" s="14">
        <v>44000</v>
      </c>
      <c r="G319" s="14"/>
      <c r="H319" s="34">
        <f t="shared" si="30"/>
        <v>44000</v>
      </c>
      <c r="I319" s="48">
        <v>44000</v>
      </c>
      <c r="J319" s="35"/>
      <c r="K319" s="14">
        <f t="shared" si="31"/>
        <v>44000</v>
      </c>
      <c r="L319" s="57">
        <f t="shared" si="27"/>
        <v>1</v>
      </c>
      <c r="M319" s="57"/>
      <c r="N319" s="57">
        <f t="shared" si="28"/>
        <v>1</v>
      </c>
    </row>
    <row r="320" spans="1:14" s="83" customFormat="1" ht="51">
      <c r="A320" s="12"/>
      <c r="B320" s="12"/>
      <c r="C320" s="13" t="s">
        <v>24</v>
      </c>
      <c r="D320" s="14">
        <v>300000</v>
      </c>
      <c r="E320" s="14">
        <v>198140</v>
      </c>
      <c r="F320" s="14">
        <v>338300</v>
      </c>
      <c r="G320" s="14">
        <v>262800</v>
      </c>
      <c r="H320" s="34">
        <f t="shared" si="30"/>
        <v>75500</v>
      </c>
      <c r="I320" s="48">
        <v>307000</v>
      </c>
      <c r="J320" s="35">
        <v>202700</v>
      </c>
      <c r="K320" s="14">
        <f t="shared" si="31"/>
        <v>104300</v>
      </c>
      <c r="L320" s="57">
        <f t="shared" si="27"/>
        <v>0.9074785693171741</v>
      </c>
      <c r="M320" s="57">
        <f>J320/G320</f>
        <v>0.7713089802130898</v>
      </c>
      <c r="N320" s="57">
        <f t="shared" si="28"/>
        <v>1.3814569536423842</v>
      </c>
    </row>
    <row r="321" spans="1:14" s="83" customFormat="1" ht="63.75">
      <c r="A321" s="12"/>
      <c r="B321" s="12"/>
      <c r="C321" s="13" t="s">
        <v>25</v>
      </c>
      <c r="D321" s="14">
        <v>33000</v>
      </c>
      <c r="E321" s="14">
        <v>31300</v>
      </c>
      <c r="F321" s="14"/>
      <c r="G321" s="14"/>
      <c r="H321" s="34">
        <f t="shared" si="30"/>
        <v>0</v>
      </c>
      <c r="I321" s="48"/>
      <c r="J321" s="35"/>
      <c r="K321" s="14">
        <f t="shared" si="31"/>
        <v>0</v>
      </c>
      <c r="L321" s="57"/>
      <c r="M321" s="57"/>
      <c r="N321" s="57"/>
    </row>
    <row r="322" spans="1:14" s="83" customFormat="1" ht="12.75">
      <c r="A322" s="12"/>
      <c r="B322" s="8">
        <v>85204</v>
      </c>
      <c r="C322" s="23" t="s">
        <v>26</v>
      </c>
      <c r="D322" s="11">
        <f>D323</f>
        <v>2635000</v>
      </c>
      <c r="E322" s="11">
        <f>E323</f>
        <v>94400</v>
      </c>
      <c r="F322" s="11">
        <f>F323</f>
        <v>2810000</v>
      </c>
      <c r="G322" s="11">
        <f>G323</f>
        <v>82200</v>
      </c>
      <c r="H322" s="32">
        <f t="shared" si="30"/>
        <v>2727800</v>
      </c>
      <c r="I322" s="47">
        <f>I323</f>
        <v>2650000</v>
      </c>
      <c r="J322" s="33">
        <f>J323</f>
        <v>82200</v>
      </c>
      <c r="K322" s="11">
        <f t="shared" si="31"/>
        <v>2567800</v>
      </c>
      <c r="L322" s="84">
        <f t="shared" si="27"/>
        <v>0.9430604982206405</v>
      </c>
      <c r="M322" s="84">
        <f aca="true" t="shared" si="32" ref="M322:M327">J322/G322</f>
        <v>1</v>
      </c>
      <c r="N322" s="84">
        <f t="shared" si="28"/>
        <v>0.9413446733631498</v>
      </c>
    </row>
    <row r="323" spans="1:14" s="83" customFormat="1" ht="12.75">
      <c r="A323" s="12"/>
      <c r="B323" s="12"/>
      <c r="C323" s="19" t="s">
        <v>109</v>
      </c>
      <c r="D323" s="14">
        <v>2635000</v>
      </c>
      <c r="E323" s="14">
        <v>94400</v>
      </c>
      <c r="F323" s="14">
        <v>2810000</v>
      </c>
      <c r="G323" s="14">
        <v>82200</v>
      </c>
      <c r="H323" s="34">
        <f t="shared" si="30"/>
        <v>2727800</v>
      </c>
      <c r="I323" s="48">
        <v>2650000</v>
      </c>
      <c r="J323" s="35">
        <v>82200</v>
      </c>
      <c r="K323" s="14">
        <f t="shared" si="31"/>
        <v>2567800</v>
      </c>
      <c r="L323" s="57">
        <f t="shared" si="27"/>
        <v>0.9430604982206405</v>
      </c>
      <c r="M323" s="57">
        <f t="shared" si="32"/>
        <v>1</v>
      </c>
      <c r="N323" s="57">
        <f t="shared" si="28"/>
        <v>0.9413446733631498</v>
      </c>
    </row>
    <row r="324" spans="1:14" s="83" customFormat="1" ht="51">
      <c r="A324" s="12"/>
      <c r="B324" s="8">
        <v>85212</v>
      </c>
      <c r="C324" s="23" t="s">
        <v>288</v>
      </c>
      <c r="D324" s="11">
        <f>SUM(D325:D325)</f>
        <v>17022891</v>
      </c>
      <c r="E324" s="11">
        <f>SUM(E325:E325)</f>
        <v>592447</v>
      </c>
      <c r="F324" s="11">
        <f>SUM(F325:F325)</f>
        <v>17050000</v>
      </c>
      <c r="G324" s="11">
        <f>SUM(G325:G325)</f>
        <v>577237</v>
      </c>
      <c r="H324" s="32">
        <f t="shared" si="30"/>
        <v>16472763</v>
      </c>
      <c r="I324" s="47">
        <f>SUM(I325:I325)</f>
        <v>17050000</v>
      </c>
      <c r="J324" s="33">
        <f>SUM(J325:J325)</f>
        <v>577237</v>
      </c>
      <c r="K324" s="11">
        <f t="shared" si="31"/>
        <v>16472763</v>
      </c>
      <c r="L324" s="84">
        <f t="shared" si="27"/>
        <v>1</v>
      </c>
      <c r="M324" s="84">
        <f t="shared" si="32"/>
        <v>1</v>
      </c>
      <c r="N324" s="84">
        <f t="shared" si="28"/>
        <v>1</v>
      </c>
    </row>
    <row r="325" spans="1:14" s="83" customFormat="1" ht="63.75">
      <c r="A325" s="12"/>
      <c r="B325" s="12"/>
      <c r="C325" s="13" t="s">
        <v>27</v>
      </c>
      <c r="D325" s="14">
        <v>17022891</v>
      </c>
      <c r="E325" s="14">
        <v>592447</v>
      </c>
      <c r="F325" s="14">
        <v>17050000</v>
      </c>
      <c r="G325" s="14">
        <v>577237</v>
      </c>
      <c r="H325" s="34">
        <f t="shared" si="30"/>
        <v>16472763</v>
      </c>
      <c r="I325" s="48">
        <v>17050000</v>
      </c>
      <c r="J325" s="35">
        <v>577237</v>
      </c>
      <c r="K325" s="14">
        <f t="shared" si="31"/>
        <v>16472763</v>
      </c>
      <c r="L325" s="57">
        <f t="shared" si="27"/>
        <v>1</v>
      </c>
      <c r="M325" s="57">
        <f t="shared" si="32"/>
        <v>1</v>
      </c>
      <c r="N325" s="57">
        <f t="shared" si="28"/>
        <v>1</v>
      </c>
    </row>
    <row r="326" spans="1:14" s="83" customFormat="1" ht="63.75">
      <c r="A326" s="8"/>
      <c r="B326" s="8">
        <v>85213</v>
      </c>
      <c r="C326" s="10" t="s">
        <v>289</v>
      </c>
      <c r="D326" s="11">
        <f>D327</f>
        <v>188000</v>
      </c>
      <c r="E326" s="11">
        <f>E327</f>
        <v>188000</v>
      </c>
      <c r="F326" s="11">
        <f>F327</f>
        <v>138700</v>
      </c>
      <c r="G326" s="11">
        <f>G327</f>
        <v>138700</v>
      </c>
      <c r="H326" s="32">
        <f t="shared" si="30"/>
        <v>0</v>
      </c>
      <c r="I326" s="47">
        <f>I327</f>
        <v>138700</v>
      </c>
      <c r="J326" s="33">
        <f>J327</f>
        <v>138700</v>
      </c>
      <c r="K326" s="11">
        <f t="shared" si="31"/>
        <v>0</v>
      </c>
      <c r="L326" s="84">
        <f t="shared" si="27"/>
        <v>1</v>
      </c>
      <c r="M326" s="84">
        <f t="shared" si="32"/>
        <v>1</v>
      </c>
      <c r="N326" s="84"/>
    </row>
    <row r="327" spans="1:14" s="83" customFormat="1" ht="51">
      <c r="A327" s="8"/>
      <c r="B327" s="8"/>
      <c r="C327" s="13" t="s">
        <v>28</v>
      </c>
      <c r="D327" s="14">
        <v>188000</v>
      </c>
      <c r="E327" s="14">
        <v>188000</v>
      </c>
      <c r="F327" s="14">
        <v>138700</v>
      </c>
      <c r="G327" s="14">
        <v>138700</v>
      </c>
      <c r="H327" s="34">
        <f t="shared" si="30"/>
        <v>0</v>
      </c>
      <c r="I327" s="48">
        <v>138700</v>
      </c>
      <c r="J327" s="35">
        <v>138700</v>
      </c>
      <c r="K327" s="14">
        <f t="shared" si="31"/>
        <v>0</v>
      </c>
      <c r="L327" s="57">
        <f t="shared" si="27"/>
        <v>1</v>
      </c>
      <c r="M327" s="57">
        <f t="shared" si="32"/>
        <v>1</v>
      </c>
      <c r="N327" s="57"/>
    </row>
    <row r="328" spans="1:14" s="83" customFormat="1" ht="38.25">
      <c r="A328" s="8"/>
      <c r="B328" s="8">
        <v>85214</v>
      </c>
      <c r="C328" s="10" t="s">
        <v>29</v>
      </c>
      <c r="D328" s="11">
        <f>SUM(D329:D331)</f>
        <v>6667518</v>
      </c>
      <c r="E328" s="11">
        <f>SUM(E329:E331)</f>
        <v>0</v>
      </c>
      <c r="F328" s="11">
        <f>SUM(F329:F331)</f>
        <v>7594400</v>
      </c>
      <c r="G328" s="11">
        <f>SUM(G329:G331)</f>
        <v>0</v>
      </c>
      <c r="H328" s="32">
        <f t="shared" si="30"/>
        <v>7594400</v>
      </c>
      <c r="I328" s="47">
        <f>SUM(I329:I331)</f>
        <v>6404700</v>
      </c>
      <c r="J328" s="33">
        <f>SUM(J329:J331)</f>
        <v>0</v>
      </c>
      <c r="K328" s="11">
        <f t="shared" si="31"/>
        <v>6404700</v>
      </c>
      <c r="L328" s="84">
        <f t="shared" si="27"/>
        <v>0.8433450963868113</v>
      </c>
      <c r="M328" s="84"/>
      <c r="N328" s="84">
        <f t="shared" si="28"/>
        <v>0.8433450963868113</v>
      </c>
    </row>
    <row r="329" spans="1:14" s="83" customFormat="1" ht="12.75">
      <c r="A329" s="8"/>
      <c r="B329" s="8"/>
      <c r="C329" s="13" t="s">
        <v>109</v>
      </c>
      <c r="D329" s="14">
        <v>4160000</v>
      </c>
      <c r="E329" s="14">
        <v>0</v>
      </c>
      <c r="F329" s="14">
        <v>4876000</v>
      </c>
      <c r="G329" s="14"/>
      <c r="H329" s="34">
        <f t="shared" si="30"/>
        <v>4876000</v>
      </c>
      <c r="I329" s="48">
        <v>4000000</v>
      </c>
      <c r="J329" s="35"/>
      <c r="K329" s="14">
        <f t="shared" si="31"/>
        <v>4000000</v>
      </c>
      <c r="L329" s="57">
        <f t="shared" si="27"/>
        <v>0.8203445447087777</v>
      </c>
      <c r="M329" s="57"/>
      <c r="N329" s="57">
        <f t="shared" si="28"/>
        <v>0.8203445447087777</v>
      </c>
    </row>
    <row r="330" spans="1:14" s="83" customFormat="1" ht="51">
      <c r="A330" s="8"/>
      <c r="B330" s="8"/>
      <c r="C330" s="13" t="s">
        <v>28</v>
      </c>
      <c r="D330" s="14">
        <v>1255000</v>
      </c>
      <c r="E330" s="14"/>
      <c r="F330" s="14">
        <v>1123400</v>
      </c>
      <c r="G330" s="14"/>
      <c r="H330" s="34">
        <f t="shared" si="30"/>
        <v>1123400</v>
      </c>
      <c r="I330" s="48">
        <v>1123400</v>
      </c>
      <c r="J330" s="35"/>
      <c r="K330" s="14">
        <f t="shared" si="31"/>
        <v>1123400</v>
      </c>
      <c r="L330" s="57">
        <f t="shared" si="27"/>
        <v>1</v>
      </c>
      <c r="M330" s="57"/>
      <c r="N330" s="57">
        <f t="shared" si="28"/>
        <v>1</v>
      </c>
    </row>
    <row r="331" spans="1:14" s="83" customFormat="1" ht="25.5">
      <c r="A331" s="8"/>
      <c r="B331" s="8"/>
      <c r="C331" s="13" t="s">
        <v>291</v>
      </c>
      <c r="D331" s="14">
        <v>1252518</v>
      </c>
      <c r="E331" s="14"/>
      <c r="F331" s="14">
        <v>1595000</v>
      </c>
      <c r="G331" s="14"/>
      <c r="H331" s="34">
        <f t="shared" si="30"/>
        <v>1595000</v>
      </c>
      <c r="I331" s="48">
        <v>1281300</v>
      </c>
      <c r="J331" s="35"/>
      <c r="K331" s="14">
        <f t="shared" si="31"/>
        <v>1281300</v>
      </c>
      <c r="L331" s="57">
        <f t="shared" si="27"/>
        <v>0.8033228840125392</v>
      </c>
      <c r="M331" s="57"/>
      <c r="N331" s="57">
        <f t="shared" si="28"/>
        <v>0.8033228840125392</v>
      </c>
    </row>
    <row r="332" spans="1:14" s="83" customFormat="1" ht="12.75">
      <c r="A332" s="8"/>
      <c r="B332" s="8">
        <v>85215</v>
      </c>
      <c r="C332" s="10" t="s">
        <v>292</v>
      </c>
      <c r="D332" s="11">
        <f>D333</f>
        <v>4210000</v>
      </c>
      <c r="E332" s="11">
        <f>E333</f>
        <v>0</v>
      </c>
      <c r="F332" s="11">
        <f>F333</f>
        <v>3800000</v>
      </c>
      <c r="G332" s="11">
        <f>G333</f>
        <v>0</v>
      </c>
      <c r="H332" s="32">
        <f t="shared" si="30"/>
        <v>3800000</v>
      </c>
      <c r="I332" s="47">
        <f>I333</f>
        <v>3600000</v>
      </c>
      <c r="J332" s="33">
        <f>J333</f>
        <v>0</v>
      </c>
      <c r="K332" s="11">
        <f t="shared" si="31"/>
        <v>3600000</v>
      </c>
      <c r="L332" s="84">
        <f aca="true" t="shared" si="33" ref="L332:L395">I332/F332</f>
        <v>0.9473684210526315</v>
      </c>
      <c r="M332" s="84"/>
      <c r="N332" s="84">
        <f aca="true" t="shared" si="34" ref="N332:N395">K332/H332</f>
        <v>0.9473684210526315</v>
      </c>
    </row>
    <row r="333" spans="1:14" s="83" customFormat="1" ht="12.75">
      <c r="A333" s="8"/>
      <c r="B333" s="8"/>
      <c r="C333" s="13" t="s">
        <v>109</v>
      </c>
      <c r="D333" s="14">
        <v>4210000</v>
      </c>
      <c r="E333" s="14"/>
      <c r="F333" s="14">
        <v>3800000</v>
      </c>
      <c r="G333" s="14"/>
      <c r="H333" s="34">
        <f t="shared" si="30"/>
        <v>3800000</v>
      </c>
      <c r="I333" s="48">
        <v>3600000</v>
      </c>
      <c r="J333" s="35"/>
      <c r="K333" s="14">
        <f t="shared" si="31"/>
        <v>3600000</v>
      </c>
      <c r="L333" s="57">
        <f t="shared" si="33"/>
        <v>0.9473684210526315</v>
      </c>
      <c r="M333" s="57"/>
      <c r="N333" s="57">
        <f t="shared" si="34"/>
        <v>0.9473684210526315</v>
      </c>
    </row>
    <row r="334" spans="1:14" s="83" customFormat="1" ht="12.75">
      <c r="A334" s="8"/>
      <c r="B334" s="8">
        <v>85218</v>
      </c>
      <c r="C334" s="23" t="s">
        <v>293</v>
      </c>
      <c r="D334" s="11">
        <f>SUM(D335:D336)</f>
        <v>103760</v>
      </c>
      <c r="E334" s="11">
        <f>SUM(E335:E336)</f>
        <v>94260</v>
      </c>
      <c r="F334" s="11">
        <f>SUM(F335:F336)</f>
        <v>113050</v>
      </c>
      <c r="G334" s="11">
        <f>SUM(G335:G336)</f>
        <v>101250</v>
      </c>
      <c r="H334" s="32">
        <f t="shared" si="30"/>
        <v>11800</v>
      </c>
      <c r="I334" s="47">
        <f>SUM(I335:I336)</f>
        <v>109000</v>
      </c>
      <c r="J334" s="33">
        <f>SUM(J335:J336)</f>
        <v>98600</v>
      </c>
      <c r="K334" s="11">
        <f t="shared" si="31"/>
        <v>10400</v>
      </c>
      <c r="L334" s="84">
        <f t="shared" si="33"/>
        <v>0.9641751437417072</v>
      </c>
      <c r="M334" s="84">
        <f aca="true" t="shared" si="35" ref="M334:M395">J334/G334</f>
        <v>0.9738271604938271</v>
      </c>
      <c r="N334" s="84">
        <f t="shared" si="34"/>
        <v>0.8813559322033898</v>
      </c>
    </row>
    <row r="335" spans="1:14" s="83" customFormat="1" ht="12.75">
      <c r="A335" s="8"/>
      <c r="B335" s="8"/>
      <c r="C335" s="19" t="s">
        <v>109</v>
      </c>
      <c r="D335" s="14">
        <v>102010</v>
      </c>
      <c r="E335" s="14">
        <v>92510</v>
      </c>
      <c r="F335" s="14">
        <v>113050</v>
      </c>
      <c r="G335" s="14">
        <v>101250</v>
      </c>
      <c r="H335" s="34">
        <f t="shared" si="30"/>
        <v>11800</v>
      </c>
      <c r="I335" s="48">
        <v>109000</v>
      </c>
      <c r="J335" s="35">
        <v>98600</v>
      </c>
      <c r="K335" s="14">
        <f t="shared" si="31"/>
        <v>10400</v>
      </c>
      <c r="L335" s="57">
        <f t="shared" si="33"/>
        <v>0.9641751437417072</v>
      </c>
      <c r="M335" s="57">
        <f t="shared" si="35"/>
        <v>0.9738271604938271</v>
      </c>
      <c r="N335" s="57">
        <f t="shared" si="34"/>
        <v>0.8813559322033898</v>
      </c>
    </row>
    <row r="336" spans="1:14" s="83" customFormat="1" ht="38.25">
      <c r="A336" s="8"/>
      <c r="B336" s="8"/>
      <c r="C336" s="19" t="s">
        <v>274</v>
      </c>
      <c r="D336" s="14">
        <v>1750</v>
      </c>
      <c r="E336" s="14">
        <v>1750</v>
      </c>
      <c r="F336" s="14"/>
      <c r="G336" s="14"/>
      <c r="H336" s="34">
        <f t="shared" si="30"/>
        <v>0</v>
      </c>
      <c r="I336" s="48"/>
      <c r="J336" s="35"/>
      <c r="K336" s="14">
        <f t="shared" si="31"/>
        <v>0</v>
      </c>
      <c r="L336" s="57"/>
      <c r="M336" s="57"/>
      <c r="N336" s="57"/>
    </row>
    <row r="337" spans="1:14" s="83" customFormat="1" ht="12.75">
      <c r="A337" s="8"/>
      <c r="B337" s="8">
        <v>85219</v>
      </c>
      <c r="C337" s="10" t="s">
        <v>295</v>
      </c>
      <c r="D337" s="11">
        <f>SUM(D338:D341)-D341</f>
        <v>5090920</v>
      </c>
      <c r="E337" s="11">
        <f>SUM(E338:E341)-E341</f>
        <v>4220620</v>
      </c>
      <c r="F337" s="11">
        <f>SUM(F338:F341)-F341</f>
        <v>5368700</v>
      </c>
      <c r="G337" s="11">
        <f>SUM(G338:G341)-G341</f>
        <v>4456800</v>
      </c>
      <c r="H337" s="32">
        <f t="shared" si="30"/>
        <v>911900</v>
      </c>
      <c r="I337" s="47">
        <f>SUM(I338:I341)-I341</f>
        <v>5332900</v>
      </c>
      <c r="J337" s="33">
        <f>SUM(J338:J341)-J341</f>
        <v>4426200</v>
      </c>
      <c r="K337" s="11">
        <f t="shared" si="31"/>
        <v>906700</v>
      </c>
      <c r="L337" s="84">
        <f t="shared" si="33"/>
        <v>0.9933317190381284</v>
      </c>
      <c r="M337" s="84">
        <f t="shared" si="35"/>
        <v>0.9931340872374798</v>
      </c>
      <c r="N337" s="84">
        <f t="shared" si="34"/>
        <v>0.9942976203531089</v>
      </c>
    </row>
    <row r="338" spans="1:14" s="83" customFormat="1" ht="25.5">
      <c r="A338" s="8"/>
      <c r="B338" s="8"/>
      <c r="C338" s="15" t="s">
        <v>30</v>
      </c>
      <c r="D338" s="14">
        <v>3141720</v>
      </c>
      <c r="E338" s="14">
        <v>2521420</v>
      </c>
      <c r="F338" s="14">
        <v>3443800</v>
      </c>
      <c r="G338" s="14">
        <v>2788600</v>
      </c>
      <c r="H338" s="34">
        <f t="shared" si="30"/>
        <v>655200</v>
      </c>
      <c r="I338" s="48">
        <v>3408000</v>
      </c>
      <c r="J338" s="35">
        <v>2758000</v>
      </c>
      <c r="K338" s="14">
        <f t="shared" si="31"/>
        <v>650000</v>
      </c>
      <c r="L338" s="57">
        <f t="shared" si="33"/>
        <v>0.9896045066496312</v>
      </c>
      <c r="M338" s="57">
        <f t="shared" si="35"/>
        <v>0.9890267517750843</v>
      </c>
      <c r="N338" s="57">
        <f t="shared" si="34"/>
        <v>0.9920634920634921</v>
      </c>
    </row>
    <row r="339" spans="1:14" s="83" customFormat="1" ht="25.5">
      <c r="A339" s="8"/>
      <c r="B339" s="8"/>
      <c r="C339" s="13" t="s">
        <v>291</v>
      </c>
      <c r="D339" s="14">
        <v>1171000</v>
      </c>
      <c r="E339" s="14">
        <v>1171000</v>
      </c>
      <c r="F339" s="14">
        <v>1116200</v>
      </c>
      <c r="G339" s="14">
        <v>1116200</v>
      </c>
      <c r="H339" s="34">
        <f t="shared" si="30"/>
        <v>0</v>
      </c>
      <c r="I339" s="48">
        <v>1116200</v>
      </c>
      <c r="J339" s="35">
        <v>1116200</v>
      </c>
      <c r="K339" s="14">
        <f t="shared" si="31"/>
        <v>0</v>
      </c>
      <c r="L339" s="57">
        <f t="shared" si="33"/>
        <v>1</v>
      </c>
      <c r="M339" s="57">
        <f t="shared" si="35"/>
        <v>1</v>
      </c>
      <c r="N339" s="57"/>
    </row>
    <row r="340" spans="1:14" s="83" customFormat="1" ht="38.25">
      <c r="A340" s="8"/>
      <c r="B340" s="8"/>
      <c r="C340" s="15" t="s">
        <v>31</v>
      </c>
      <c r="D340" s="14">
        <v>778200</v>
      </c>
      <c r="E340" s="14">
        <v>528200</v>
      </c>
      <c r="F340" s="14">
        <v>808700</v>
      </c>
      <c r="G340" s="14">
        <v>552000</v>
      </c>
      <c r="H340" s="34">
        <f t="shared" si="30"/>
        <v>256700</v>
      </c>
      <c r="I340" s="48">
        <v>808700</v>
      </c>
      <c r="J340" s="35">
        <v>552000</v>
      </c>
      <c r="K340" s="14">
        <f t="shared" si="31"/>
        <v>256700</v>
      </c>
      <c r="L340" s="57">
        <f t="shared" si="33"/>
        <v>1</v>
      </c>
      <c r="M340" s="57">
        <f t="shared" si="35"/>
        <v>1</v>
      </c>
      <c r="N340" s="57">
        <f t="shared" si="34"/>
        <v>1</v>
      </c>
    </row>
    <row r="341" spans="1:14" s="83" customFormat="1" ht="25.5">
      <c r="A341" s="8"/>
      <c r="B341" s="8"/>
      <c r="C341" s="13" t="s">
        <v>296</v>
      </c>
      <c r="D341" s="14">
        <v>246700</v>
      </c>
      <c r="E341" s="14"/>
      <c r="F341" s="14">
        <v>246700</v>
      </c>
      <c r="G341" s="14"/>
      <c r="H341" s="34">
        <f t="shared" si="30"/>
        <v>246700</v>
      </c>
      <c r="I341" s="48">
        <v>246700</v>
      </c>
      <c r="J341" s="35">
        <v>163300</v>
      </c>
      <c r="K341" s="14">
        <f t="shared" si="31"/>
        <v>83400</v>
      </c>
      <c r="L341" s="57">
        <f t="shared" si="33"/>
        <v>1</v>
      </c>
      <c r="M341" s="57"/>
      <c r="N341" s="57">
        <f t="shared" si="34"/>
        <v>0.3380624239967572</v>
      </c>
    </row>
    <row r="342" spans="1:14" s="83" customFormat="1" ht="38.25">
      <c r="A342" s="8"/>
      <c r="B342" s="8">
        <v>85220</v>
      </c>
      <c r="C342" s="10" t="s">
        <v>297</v>
      </c>
      <c r="D342" s="11">
        <f>SUM(D343:D345)-D344</f>
        <v>723980</v>
      </c>
      <c r="E342" s="11">
        <f>SUM(E343:E345)-E344</f>
        <v>621280</v>
      </c>
      <c r="F342" s="11">
        <f>SUM(F343:F345)-F344</f>
        <v>799900</v>
      </c>
      <c r="G342" s="11">
        <f>SUM(G343:G345)-G344</f>
        <v>671300</v>
      </c>
      <c r="H342" s="32">
        <f t="shared" si="30"/>
        <v>128600</v>
      </c>
      <c r="I342" s="47">
        <f>SUM(I343:I345)-I344</f>
        <v>752000</v>
      </c>
      <c r="J342" s="33">
        <f>SUM(J343:J345)-J344</f>
        <v>652000</v>
      </c>
      <c r="K342" s="11">
        <f t="shared" si="31"/>
        <v>100000</v>
      </c>
      <c r="L342" s="84">
        <f t="shared" si="33"/>
        <v>0.9401175146893361</v>
      </c>
      <c r="M342" s="84">
        <f t="shared" si="35"/>
        <v>0.9712498137941308</v>
      </c>
      <c r="N342" s="84">
        <f t="shared" si="34"/>
        <v>0.7776049766718507</v>
      </c>
    </row>
    <row r="343" spans="1:14" s="83" customFormat="1" ht="12.75">
      <c r="A343" s="12"/>
      <c r="B343" s="12"/>
      <c r="C343" s="13" t="s">
        <v>32</v>
      </c>
      <c r="D343" s="14">
        <v>722480</v>
      </c>
      <c r="E343" s="14">
        <v>619780</v>
      </c>
      <c r="F343" s="14">
        <v>799900</v>
      </c>
      <c r="G343" s="14">
        <v>671300</v>
      </c>
      <c r="H343" s="34">
        <f t="shared" si="30"/>
        <v>128600</v>
      </c>
      <c r="I343" s="48">
        <v>752000</v>
      </c>
      <c r="J343" s="35">
        <v>652000</v>
      </c>
      <c r="K343" s="14">
        <f t="shared" si="31"/>
        <v>100000</v>
      </c>
      <c r="L343" s="57">
        <f t="shared" si="33"/>
        <v>0.9401175146893361</v>
      </c>
      <c r="M343" s="57">
        <f t="shared" si="35"/>
        <v>0.9712498137941308</v>
      </c>
      <c r="N343" s="57">
        <f t="shared" si="34"/>
        <v>0.7776049766718507</v>
      </c>
    </row>
    <row r="344" spans="1:14" s="83" customFormat="1" ht="25.5">
      <c r="A344" s="12"/>
      <c r="B344" s="12"/>
      <c r="C344" s="13" t="s">
        <v>296</v>
      </c>
      <c r="D344" s="14">
        <v>229600</v>
      </c>
      <c r="E344" s="14">
        <v>207300</v>
      </c>
      <c r="F344" s="14">
        <v>229600</v>
      </c>
      <c r="G344" s="14">
        <v>201100</v>
      </c>
      <c r="H344" s="34">
        <f t="shared" si="30"/>
        <v>28500</v>
      </c>
      <c r="I344" s="48">
        <v>229600</v>
      </c>
      <c r="J344" s="35">
        <v>201100</v>
      </c>
      <c r="K344" s="14">
        <f t="shared" si="31"/>
        <v>28500</v>
      </c>
      <c r="L344" s="57">
        <f t="shared" si="33"/>
        <v>1</v>
      </c>
      <c r="M344" s="57">
        <f t="shared" si="35"/>
        <v>1</v>
      </c>
      <c r="N344" s="57">
        <f t="shared" si="34"/>
        <v>1</v>
      </c>
    </row>
    <row r="345" spans="1:14" s="83" customFormat="1" ht="25.5">
      <c r="A345" s="12"/>
      <c r="B345" s="12"/>
      <c r="C345" s="13" t="s">
        <v>291</v>
      </c>
      <c r="D345" s="14">
        <v>1500</v>
      </c>
      <c r="E345" s="14">
        <v>1500</v>
      </c>
      <c r="F345" s="14"/>
      <c r="G345" s="14"/>
      <c r="H345" s="34">
        <f t="shared" si="30"/>
        <v>0</v>
      </c>
      <c r="I345" s="48"/>
      <c r="J345" s="35"/>
      <c r="K345" s="14">
        <f t="shared" si="31"/>
        <v>0</v>
      </c>
      <c r="L345" s="57"/>
      <c r="M345" s="57"/>
      <c r="N345" s="57"/>
    </row>
    <row r="346" spans="1:14" s="83" customFormat="1" ht="12.75">
      <c r="A346" s="8"/>
      <c r="B346" s="8">
        <v>85226</v>
      </c>
      <c r="C346" s="10" t="s">
        <v>298</v>
      </c>
      <c r="D346" s="11">
        <f>D347</f>
        <v>329400</v>
      </c>
      <c r="E346" s="11">
        <f>E347</f>
        <v>269400</v>
      </c>
      <c r="F346" s="11">
        <f>F347</f>
        <v>330400</v>
      </c>
      <c r="G346" s="11">
        <f>G347</f>
        <v>270000</v>
      </c>
      <c r="H346" s="32">
        <f t="shared" si="30"/>
        <v>60400</v>
      </c>
      <c r="I346" s="47">
        <f>I347</f>
        <v>330400</v>
      </c>
      <c r="J346" s="33">
        <f>J347</f>
        <v>270000</v>
      </c>
      <c r="K346" s="11">
        <f t="shared" si="31"/>
        <v>60400</v>
      </c>
      <c r="L346" s="84">
        <f t="shared" si="33"/>
        <v>1</v>
      </c>
      <c r="M346" s="84">
        <f t="shared" si="35"/>
        <v>1</v>
      </c>
      <c r="N346" s="84">
        <f t="shared" si="34"/>
        <v>1</v>
      </c>
    </row>
    <row r="347" spans="1:14" s="83" customFormat="1" ht="25.5">
      <c r="A347" s="12"/>
      <c r="B347" s="12"/>
      <c r="C347" s="15" t="s">
        <v>33</v>
      </c>
      <c r="D347" s="14">
        <v>329400</v>
      </c>
      <c r="E347" s="14">
        <v>269400</v>
      </c>
      <c r="F347" s="14">
        <v>330400</v>
      </c>
      <c r="G347" s="14">
        <v>270000</v>
      </c>
      <c r="H347" s="34">
        <f t="shared" si="30"/>
        <v>60400</v>
      </c>
      <c r="I347" s="48">
        <v>330400</v>
      </c>
      <c r="J347" s="35">
        <v>270000</v>
      </c>
      <c r="K347" s="14">
        <f t="shared" si="31"/>
        <v>60400</v>
      </c>
      <c r="L347" s="57">
        <f t="shared" si="33"/>
        <v>1</v>
      </c>
      <c r="M347" s="57">
        <f t="shared" si="35"/>
        <v>1</v>
      </c>
      <c r="N347" s="57">
        <f t="shared" si="34"/>
        <v>1</v>
      </c>
    </row>
    <row r="348" spans="1:14" s="83" customFormat="1" ht="25.5">
      <c r="A348" s="8"/>
      <c r="B348" s="8">
        <v>85228</v>
      </c>
      <c r="C348" s="10" t="s">
        <v>299</v>
      </c>
      <c r="D348" s="11">
        <f>SUM(D349:D350)</f>
        <v>1024500</v>
      </c>
      <c r="E348" s="11">
        <f>SUM(E349:E350)</f>
        <v>0</v>
      </c>
      <c r="F348" s="11">
        <f>SUM(F349:F350)</f>
        <v>1446200</v>
      </c>
      <c r="G348" s="11">
        <f>SUM(G349:G350)</f>
        <v>0</v>
      </c>
      <c r="H348" s="32">
        <f t="shared" si="30"/>
        <v>1446200</v>
      </c>
      <c r="I348" s="47">
        <f>SUM(I349:I350)</f>
        <v>1124300</v>
      </c>
      <c r="J348" s="33">
        <f>SUM(J349:J350)</f>
        <v>0</v>
      </c>
      <c r="K348" s="11">
        <f t="shared" si="31"/>
        <v>1124300</v>
      </c>
      <c r="L348" s="84">
        <f t="shared" si="33"/>
        <v>0.7774166781911216</v>
      </c>
      <c r="M348" s="84"/>
      <c r="N348" s="84">
        <f t="shared" si="34"/>
        <v>0.7774166781911216</v>
      </c>
    </row>
    <row r="349" spans="1:14" s="83" customFormat="1" ht="12.75">
      <c r="A349" s="8"/>
      <c r="B349" s="8"/>
      <c r="C349" s="13" t="s">
        <v>109</v>
      </c>
      <c r="D349" s="14">
        <v>903000</v>
      </c>
      <c r="E349" s="14"/>
      <c r="F349" s="14">
        <v>1270100</v>
      </c>
      <c r="G349" s="14"/>
      <c r="H349" s="34">
        <f t="shared" si="30"/>
        <v>1270100</v>
      </c>
      <c r="I349" s="48">
        <v>1000000</v>
      </c>
      <c r="J349" s="35"/>
      <c r="K349" s="14">
        <f t="shared" si="31"/>
        <v>1000000</v>
      </c>
      <c r="L349" s="57">
        <f t="shared" si="33"/>
        <v>0.7873395795606645</v>
      </c>
      <c r="M349" s="57"/>
      <c r="N349" s="57">
        <f t="shared" si="34"/>
        <v>0.7873395795606645</v>
      </c>
    </row>
    <row r="350" spans="1:14" s="83" customFormat="1" ht="51">
      <c r="A350" s="8"/>
      <c r="B350" s="8"/>
      <c r="C350" s="13" t="s">
        <v>145</v>
      </c>
      <c r="D350" s="14">
        <v>121500</v>
      </c>
      <c r="E350" s="14"/>
      <c r="F350" s="14">
        <v>176100</v>
      </c>
      <c r="G350" s="14"/>
      <c r="H350" s="34">
        <f t="shared" si="30"/>
        <v>176100</v>
      </c>
      <c r="I350" s="48">
        <v>124300</v>
      </c>
      <c r="J350" s="35"/>
      <c r="K350" s="14">
        <f t="shared" si="31"/>
        <v>124300</v>
      </c>
      <c r="L350" s="57">
        <f t="shared" si="33"/>
        <v>0.7058489494605338</v>
      </c>
      <c r="M350" s="57"/>
      <c r="N350" s="57">
        <f t="shared" si="34"/>
        <v>0.7058489494605338</v>
      </c>
    </row>
    <row r="351" spans="1:14" s="83" customFormat="1" ht="25.5">
      <c r="A351" s="8"/>
      <c r="B351" s="8">
        <v>85233</v>
      </c>
      <c r="C351" s="10" t="s">
        <v>262</v>
      </c>
      <c r="D351" s="11">
        <f>D352</f>
        <v>12300</v>
      </c>
      <c r="E351" s="11">
        <f>E352</f>
        <v>0</v>
      </c>
      <c r="F351" s="11">
        <f>F352</f>
        <v>13100</v>
      </c>
      <c r="G351" s="11">
        <f>G352</f>
        <v>0</v>
      </c>
      <c r="H351" s="32">
        <f t="shared" si="30"/>
        <v>13100</v>
      </c>
      <c r="I351" s="47">
        <f>I352</f>
        <v>13100</v>
      </c>
      <c r="J351" s="33">
        <f>J352</f>
        <v>0</v>
      </c>
      <c r="K351" s="11">
        <f t="shared" si="31"/>
        <v>13100</v>
      </c>
      <c r="L351" s="84">
        <f t="shared" si="33"/>
        <v>1</v>
      </c>
      <c r="M351" s="84"/>
      <c r="N351" s="84">
        <f t="shared" si="34"/>
        <v>1</v>
      </c>
    </row>
    <row r="352" spans="1:14" s="83" customFormat="1" ht="12.75">
      <c r="A352" s="12"/>
      <c r="B352" s="12"/>
      <c r="C352" s="19" t="s">
        <v>109</v>
      </c>
      <c r="D352" s="14">
        <v>12300</v>
      </c>
      <c r="E352" s="14"/>
      <c r="F352" s="14">
        <v>13100</v>
      </c>
      <c r="G352" s="14"/>
      <c r="H352" s="34">
        <f t="shared" si="30"/>
        <v>13100</v>
      </c>
      <c r="I352" s="48">
        <v>13100</v>
      </c>
      <c r="J352" s="35"/>
      <c r="K352" s="14">
        <f t="shared" si="31"/>
        <v>13100</v>
      </c>
      <c r="L352" s="57">
        <f t="shared" si="33"/>
        <v>1</v>
      </c>
      <c r="M352" s="57"/>
      <c r="N352" s="57">
        <f t="shared" si="34"/>
        <v>1</v>
      </c>
    </row>
    <row r="353" spans="1:14" s="83" customFormat="1" ht="12.75">
      <c r="A353" s="8"/>
      <c r="B353" s="8">
        <v>85295</v>
      </c>
      <c r="C353" s="10" t="s">
        <v>300</v>
      </c>
      <c r="D353" s="11">
        <f>SUM(D354:D361)</f>
        <v>1619160</v>
      </c>
      <c r="E353" s="11">
        <f>SUM(E354:E361)</f>
        <v>267480</v>
      </c>
      <c r="F353" s="11">
        <f>SUM(F354:F361)</f>
        <v>2095700</v>
      </c>
      <c r="G353" s="11">
        <f>SUM(G354:G361)</f>
        <v>304600</v>
      </c>
      <c r="H353" s="32">
        <f t="shared" si="30"/>
        <v>1791100</v>
      </c>
      <c r="I353" s="47">
        <f>SUM(I354:I361)</f>
        <v>1649200</v>
      </c>
      <c r="J353" s="33">
        <f>SUM(J354:J361)</f>
        <v>273800</v>
      </c>
      <c r="K353" s="11">
        <f t="shared" si="31"/>
        <v>1375400</v>
      </c>
      <c r="L353" s="84">
        <f t="shared" si="33"/>
        <v>0.7869446962828649</v>
      </c>
      <c r="M353" s="84">
        <f t="shared" si="35"/>
        <v>0.8988837820091924</v>
      </c>
      <c r="N353" s="84">
        <f t="shared" si="34"/>
        <v>0.767907989503657</v>
      </c>
    </row>
    <row r="354" spans="1:14" s="83" customFormat="1" ht="12.75">
      <c r="A354" s="12"/>
      <c r="B354" s="12"/>
      <c r="C354" s="13" t="s">
        <v>34</v>
      </c>
      <c r="D354" s="14">
        <v>525400</v>
      </c>
      <c r="E354" s="14">
        <v>216400</v>
      </c>
      <c r="F354" s="14">
        <v>795400</v>
      </c>
      <c r="G354" s="14">
        <v>222900</v>
      </c>
      <c r="H354" s="34">
        <f t="shared" si="30"/>
        <v>572500</v>
      </c>
      <c r="I354" s="48">
        <v>538000</v>
      </c>
      <c r="J354" s="35">
        <v>223000</v>
      </c>
      <c r="K354" s="14">
        <f t="shared" si="31"/>
        <v>315000</v>
      </c>
      <c r="L354" s="57">
        <f t="shared" si="33"/>
        <v>0.6763892381191853</v>
      </c>
      <c r="M354" s="57">
        <f t="shared" si="35"/>
        <v>1.000448631673396</v>
      </c>
      <c r="N354" s="57">
        <f t="shared" si="34"/>
        <v>0.5502183406113537</v>
      </c>
    </row>
    <row r="355" spans="1:14" s="83" customFormat="1" ht="12.75">
      <c r="A355" s="12"/>
      <c r="B355" s="12"/>
      <c r="C355" s="13" t="s">
        <v>35</v>
      </c>
      <c r="D355" s="14">
        <v>45880</v>
      </c>
      <c r="E355" s="14">
        <v>41080</v>
      </c>
      <c r="F355" s="14">
        <v>87600</v>
      </c>
      <c r="G355" s="14">
        <v>73200</v>
      </c>
      <c r="H355" s="34">
        <f t="shared" si="30"/>
        <v>14400</v>
      </c>
      <c r="I355" s="48">
        <v>47300</v>
      </c>
      <c r="J355" s="35">
        <v>42300</v>
      </c>
      <c r="K355" s="14">
        <f t="shared" si="31"/>
        <v>5000</v>
      </c>
      <c r="L355" s="57">
        <f t="shared" si="33"/>
        <v>0.5399543378995434</v>
      </c>
      <c r="M355" s="57">
        <f t="shared" si="35"/>
        <v>0.5778688524590164</v>
      </c>
      <c r="N355" s="57">
        <f t="shared" si="34"/>
        <v>0.3472222222222222</v>
      </c>
    </row>
    <row r="356" spans="1:14" s="83" customFormat="1" ht="12.75">
      <c r="A356" s="12"/>
      <c r="B356" s="12"/>
      <c r="C356" s="13" t="s">
        <v>265</v>
      </c>
      <c r="D356" s="14">
        <v>8500</v>
      </c>
      <c r="E356" s="14">
        <v>8500</v>
      </c>
      <c r="F356" s="14">
        <v>8500</v>
      </c>
      <c r="G356" s="14">
        <v>8500</v>
      </c>
      <c r="H356" s="34">
        <f t="shared" si="30"/>
        <v>0</v>
      </c>
      <c r="I356" s="48">
        <v>8500</v>
      </c>
      <c r="J356" s="35">
        <v>8500</v>
      </c>
      <c r="K356" s="14">
        <f t="shared" si="31"/>
        <v>0</v>
      </c>
      <c r="L356" s="57">
        <f t="shared" si="33"/>
        <v>1</v>
      </c>
      <c r="M356" s="57">
        <f t="shared" si="35"/>
        <v>1</v>
      </c>
      <c r="N356" s="57"/>
    </row>
    <row r="357" spans="1:14" s="83" customFormat="1" ht="25.5">
      <c r="A357" s="12"/>
      <c r="B357" s="12"/>
      <c r="C357" s="13" t="s">
        <v>301</v>
      </c>
      <c r="D357" s="14">
        <v>16180</v>
      </c>
      <c r="E357" s="14"/>
      <c r="F357" s="14">
        <v>18000</v>
      </c>
      <c r="G357" s="14"/>
      <c r="H357" s="34">
        <f t="shared" si="30"/>
        <v>18000</v>
      </c>
      <c r="I357" s="48">
        <v>18000</v>
      </c>
      <c r="J357" s="35"/>
      <c r="K357" s="14">
        <f t="shared" si="31"/>
        <v>18000</v>
      </c>
      <c r="L357" s="57">
        <f t="shared" si="33"/>
        <v>1</v>
      </c>
      <c r="M357" s="57"/>
      <c r="N357" s="57">
        <f t="shared" si="34"/>
        <v>1</v>
      </c>
    </row>
    <row r="358" spans="1:14" s="83" customFormat="1" ht="25.5">
      <c r="A358" s="12"/>
      <c r="B358" s="12"/>
      <c r="C358" s="13" t="s">
        <v>36</v>
      </c>
      <c r="D358" s="14">
        <v>15000</v>
      </c>
      <c r="E358" s="14"/>
      <c r="F358" s="14">
        <v>15000</v>
      </c>
      <c r="G358" s="14"/>
      <c r="H358" s="34">
        <f t="shared" si="30"/>
        <v>15000</v>
      </c>
      <c r="I358" s="48">
        <v>10000</v>
      </c>
      <c r="J358" s="35"/>
      <c r="K358" s="14">
        <f t="shared" si="31"/>
        <v>10000</v>
      </c>
      <c r="L358" s="57">
        <f t="shared" si="33"/>
        <v>0.6666666666666666</v>
      </c>
      <c r="M358" s="57"/>
      <c r="N358" s="57">
        <f t="shared" si="34"/>
        <v>0.6666666666666666</v>
      </c>
    </row>
    <row r="359" spans="1:14" s="83" customFormat="1" ht="25.5">
      <c r="A359" s="12"/>
      <c r="B359" s="12"/>
      <c r="C359" s="13" t="s">
        <v>291</v>
      </c>
      <c r="D359" s="14">
        <v>916300</v>
      </c>
      <c r="E359" s="14">
        <v>1500</v>
      </c>
      <c r="F359" s="14">
        <v>1081200</v>
      </c>
      <c r="G359" s="14"/>
      <c r="H359" s="34">
        <f t="shared" si="30"/>
        <v>1081200</v>
      </c>
      <c r="I359" s="48">
        <v>937400</v>
      </c>
      <c r="J359" s="35"/>
      <c r="K359" s="14">
        <f t="shared" si="31"/>
        <v>937400</v>
      </c>
      <c r="L359" s="57">
        <f t="shared" si="33"/>
        <v>0.8669996300406955</v>
      </c>
      <c r="M359" s="57"/>
      <c r="N359" s="57">
        <f t="shared" si="34"/>
        <v>0.8669996300406955</v>
      </c>
    </row>
    <row r="360" spans="1:14" s="83" customFormat="1" ht="12.75">
      <c r="A360" s="12"/>
      <c r="B360" s="12"/>
      <c r="C360" s="13" t="s">
        <v>37</v>
      </c>
      <c r="D360" s="14">
        <v>41900</v>
      </c>
      <c r="E360" s="14"/>
      <c r="F360" s="14">
        <v>90000</v>
      </c>
      <c r="G360" s="14"/>
      <c r="H360" s="34">
        <f t="shared" si="30"/>
        <v>90000</v>
      </c>
      <c r="I360" s="48">
        <v>90000</v>
      </c>
      <c r="J360" s="35"/>
      <c r="K360" s="14">
        <f t="shared" si="31"/>
        <v>90000</v>
      </c>
      <c r="L360" s="57">
        <f t="shared" si="33"/>
        <v>1</v>
      </c>
      <c r="M360" s="57"/>
      <c r="N360" s="57">
        <f t="shared" si="34"/>
        <v>1</v>
      </c>
    </row>
    <row r="361" spans="1:14" s="83" customFormat="1" ht="51">
      <c r="A361" s="12"/>
      <c r="B361" s="12"/>
      <c r="C361" s="13" t="s">
        <v>38</v>
      </c>
      <c r="D361" s="14">
        <v>50000</v>
      </c>
      <c r="E361" s="14"/>
      <c r="F361" s="14"/>
      <c r="G361" s="14"/>
      <c r="H361" s="34">
        <f t="shared" si="30"/>
        <v>0</v>
      </c>
      <c r="I361" s="48"/>
      <c r="J361" s="35"/>
      <c r="K361" s="14">
        <f t="shared" si="31"/>
        <v>0</v>
      </c>
      <c r="L361" s="57"/>
      <c r="M361" s="57"/>
      <c r="N361" s="57"/>
    </row>
    <row r="362" spans="1:14" s="83" customFormat="1" ht="25.5">
      <c r="A362" s="6">
        <v>853</v>
      </c>
      <c r="B362" s="6"/>
      <c r="C362" s="7" t="s">
        <v>302</v>
      </c>
      <c r="D362" s="7">
        <f>D363+D368+D371+D375+D379+D373</f>
        <v>6708732</v>
      </c>
      <c r="E362" s="7">
        <f>E363+E368+E371+E375+E379+E373</f>
        <v>5334153</v>
      </c>
      <c r="F362" s="7">
        <f>F363+F368+F371+F375+F379+F373</f>
        <v>7344264</v>
      </c>
      <c r="G362" s="7">
        <f>G363+G368+G371+G375+G379+G373</f>
        <v>5782130</v>
      </c>
      <c r="H362" s="70">
        <f t="shared" si="30"/>
        <v>1562134</v>
      </c>
      <c r="I362" s="54">
        <f>I363+I368+I371+I375+I379+I373</f>
        <v>6737714</v>
      </c>
      <c r="J362" s="52">
        <f>J363+J368+J371+J375+J379+J373</f>
        <v>5461730</v>
      </c>
      <c r="K362" s="7">
        <f t="shared" si="31"/>
        <v>1275984</v>
      </c>
      <c r="L362" s="82">
        <f t="shared" si="33"/>
        <v>0.9174117379222752</v>
      </c>
      <c r="M362" s="82">
        <f t="shared" si="35"/>
        <v>0.9445878940805551</v>
      </c>
      <c r="N362" s="82">
        <f t="shared" si="34"/>
        <v>0.8168210921726305</v>
      </c>
    </row>
    <row r="363" spans="1:14" s="83" customFormat="1" ht="12.75">
      <c r="A363" s="8"/>
      <c r="B363" s="8">
        <v>85305</v>
      </c>
      <c r="C363" s="10" t="s">
        <v>303</v>
      </c>
      <c r="D363" s="11">
        <f>SUM(D364:D367)</f>
        <v>3002250</v>
      </c>
      <c r="E363" s="11">
        <f>SUM(E364:E367)</f>
        <v>2413250</v>
      </c>
      <c r="F363" s="11">
        <f>SUM(F364:F367)</f>
        <v>3463600</v>
      </c>
      <c r="G363" s="11">
        <f>SUM(G364:G367)</f>
        <v>2772500</v>
      </c>
      <c r="H363" s="32">
        <f t="shared" si="30"/>
        <v>691100</v>
      </c>
      <c r="I363" s="47">
        <f>SUM(I364:I367)</f>
        <v>3131000</v>
      </c>
      <c r="J363" s="33">
        <f>SUM(J364:J367)</f>
        <v>2484000</v>
      </c>
      <c r="K363" s="11">
        <f t="shared" si="31"/>
        <v>647000</v>
      </c>
      <c r="L363" s="84">
        <f t="shared" si="33"/>
        <v>0.9039727451206837</v>
      </c>
      <c r="M363" s="84">
        <f t="shared" si="35"/>
        <v>0.8959422903516682</v>
      </c>
      <c r="N363" s="84">
        <f t="shared" si="34"/>
        <v>0.9361886847055418</v>
      </c>
    </row>
    <row r="364" spans="1:14" s="83" customFormat="1" ht="12.75">
      <c r="A364" s="8"/>
      <c r="B364" s="8"/>
      <c r="C364" s="15" t="s">
        <v>39</v>
      </c>
      <c r="D364" s="14">
        <v>437300</v>
      </c>
      <c r="E364" s="14">
        <v>348300</v>
      </c>
      <c r="F364" s="14">
        <v>505000</v>
      </c>
      <c r="G364" s="14">
        <v>395200</v>
      </c>
      <c r="H364" s="34">
        <f t="shared" si="30"/>
        <v>109800</v>
      </c>
      <c r="I364" s="48">
        <v>460000</v>
      </c>
      <c r="J364" s="35">
        <v>363000</v>
      </c>
      <c r="K364" s="14">
        <f t="shared" si="31"/>
        <v>97000</v>
      </c>
      <c r="L364" s="57">
        <f t="shared" si="33"/>
        <v>0.9108910891089109</v>
      </c>
      <c r="M364" s="57">
        <f t="shared" si="35"/>
        <v>0.9185222672064778</v>
      </c>
      <c r="N364" s="57">
        <f t="shared" si="34"/>
        <v>0.8834244080145719</v>
      </c>
    </row>
    <row r="365" spans="1:14" s="83" customFormat="1" ht="12.75">
      <c r="A365" s="8"/>
      <c r="B365" s="8"/>
      <c r="C365" s="15" t="s">
        <v>40</v>
      </c>
      <c r="D365" s="14">
        <v>1097150</v>
      </c>
      <c r="E365" s="14">
        <v>932150</v>
      </c>
      <c r="F365" s="14">
        <v>1247200</v>
      </c>
      <c r="G365" s="14">
        <v>1063700</v>
      </c>
      <c r="H365" s="34">
        <f t="shared" si="30"/>
        <v>183500</v>
      </c>
      <c r="I365" s="48">
        <v>1133000</v>
      </c>
      <c r="J365" s="35">
        <v>953000</v>
      </c>
      <c r="K365" s="14">
        <f t="shared" si="31"/>
        <v>180000</v>
      </c>
      <c r="L365" s="57">
        <f t="shared" si="33"/>
        <v>0.908434894162925</v>
      </c>
      <c r="M365" s="57">
        <f t="shared" si="35"/>
        <v>0.8959293033750118</v>
      </c>
      <c r="N365" s="57">
        <f t="shared" si="34"/>
        <v>0.9809264305177112</v>
      </c>
    </row>
    <row r="366" spans="1:14" s="83" customFormat="1" ht="12.75">
      <c r="A366" s="8"/>
      <c r="B366" s="8"/>
      <c r="C366" s="15" t="s">
        <v>41</v>
      </c>
      <c r="D366" s="14">
        <v>726300</v>
      </c>
      <c r="E366" s="14">
        <v>576300</v>
      </c>
      <c r="F366" s="14">
        <v>829700</v>
      </c>
      <c r="G366" s="14">
        <v>651700</v>
      </c>
      <c r="H366" s="34">
        <f aca="true" t="shared" si="36" ref="H366:H424">F366-G366</f>
        <v>178000</v>
      </c>
      <c r="I366" s="48">
        <v>753000</v>
      </c>
      <c r="J366" s="35">
        <v>583000</v>
      </c>
      <c r="K366" s="14">
        <f aca="true" t="shared" si="37" ref="K366:K424">I366-J366</f>
        <v>170000</v>
      </c>
      <c r="L366" s="57">
        <f t="shared" si="33"/>
        <v>0.9075569482945643</v>
      </c>
      <c r="M366" s="57">
        <f t="shared" si="35"/>
        <v>0.8945833972686819</v>
      </c>
      <c r="N366" s="57">
        <f t="shared" si="34"/>
        <v>0.9550561797752809</v>
      </c>
    </row>
    <row r="367" spans="1:14" s="83" customFormat="1" ht="25.5">
      <c r="A367" s="8"/>
      <c r="B367" s="8"/>
      <c r="C367" s="15" t="s">
        <v>42</v>
      </c>
      <c r="D367" s="14">
        <v>741500</v>
      </c>
      <c r="E367" s="14">
        <v>556500</v>
      </c>
      <c r="F367" s="14">
        <v>881700</v>
      </c>
      <c r="G367" s="14">
        <v>661900</v>
      </c>
      <c r="H367" s="34">
        <f t="shared" si="36"/>
        <v>219800</v>
      </c>
      <c r="I367" s="48">
        <v>785000</v>
      </c>
      <c r="J367" s="35">
        <v>585000</v>
      </c>
      <c r="K367" s="14">
        <f t="shared" si="37"/>
        <v>200000</v>
      </c>
      <c r="L367" s="57">
        <f t="shared" si="33"/>
        <v>0.8903255075422479</v>
      </c>
      <c r="M367" s="57">
        <f t="shared" si="35"/>
        <v>0.8838193080525759</v>
      </c>
      <c r="N367" s="57">
        <f t="shared" si="34"/>
        <v>0.9099181073703366</v>
      </c>
    </row>
    <row r="368" spans="1:14" s="83" customFormat="1" ht="25.5">
      <c r="A368" s="12"/>
      <c r="B368" s="8">
        <v>85321</v>
      </c>
      <c r="C368" s="10" t="s">
        <v>304</v>
      </c>
      <c r="D368" s="11">
        <f>SUM(D369:D370)</f>
        <v>243300</v>
      </c>
      <c r="E368" s="11">
        <f>SUM(E369:E370)</f>
        <v>209300</v>
      </c>
      <c r="F368" s="11">
        <f>SUM(F369:F370)</f>
        <v>293700</v>
      </c>
      <c r="G368" s="11">
        <f>SUM(G369:G370)</f>
        <v>254800</v>
      </c>
      <c r="H368" s="32">
        <f t="shared" si="36"/>
        <v>38900</v>
      </c>
      <c r="I368" s="47">
        <f>SUM(I369:I370)</f>
        <v>250000</v>
      </c>
      <c r="J368" s="33">
        <f>SUM(J369:J370)</f>
        <v>223900</v>
      </c>
      <c r="K368" s="11">
        <f t="shared" si="37"/>
        <v>26100</v>
      </c>
      <c r="L368" s="84">
        <f t="shared" si="33"/>
        <v>0.8512087163772557</v>
      </c>
      <c r="M368" s="84">
        <f t="shared" si="35"/>
        <v>0.8787284144427001</v>
      </c>
      <c r="N368" s="84">
        <f t="shared" si="34"/>
        <v>0.6709511568123393</v>
      </c>
    </row>
    <row r="369" spans="1:14" s="83" customFormat="1" ht="12.75">
      <c r="A369" s="12"/>
      <c r="B369" s="12"/>
      <c r="C369" s="13" t="s">
        <v>287</v>
      </c>
      <c r="D369" s="14">
        <v>67300</v>
      </c>
      <c r="E369" s="14">
        <v>41600</v>
      </c>
      <c r="F369" s="14">
        <v>113700</v>
      </c>
      <c r="G369" s="14">
        <v>74900</v>
      </c>
      <c r="H369" s="34">
        <f t="shared" si="36"/>
        <v>38800</v>
      </c>
      <c r="I369" s="48">
        <v>70000</v>
      </c>
      <c r="J369" s="35">
        <v>44000</v>
      </c>
      <c r="K369" s="14">
        <f t="shared" si="37"/>
        <v>26000</v>
      </c>
      <c r="L369" s="57">
        <f t="shared" si="33"/>
        <v>0.6156552330694811</v>
      </c>
      <c r="M369" s="57">
        <f t="shared" si="35"/>
        <v>0.5874499332443258</v>
      </c>
      <c r="N369" s="57">
        <f t="shared" si="34"/>
        <v>0.6701030927835051</v>
      </c>
    </row>
    <row r="370" spans="1:14" s="83" customFormat="1" ht="38.25">
      <c r="A370" s="12"/>
      <c r="B370" s="12"/>
      <c r="C370" s="13" t="s">
        <v>274</v>
      </c>
      <c r="D370" s="14">
        <v>176000</v>
      </c>
      <c r="E370" s="14">
        <v>167700</v>
      </c>
      <c r="F370" s="14">
        <v>180000</v>
      </c>
      <c r="G370" s="14">
        <v>179900</v>
      </c>
      <c r="H370" s="34">
        <f t="shared" si="36"/>
        <v>100</v>
      </c>
      <c r="I370" s="48">
        <v>180000</v>
      </c>
      <c r="J370" s="35">
        <v>179900</v>
      </c>
      <c r="K370" s="14">
        <f t="shared" si="37"/>
        <v>100</v>
      </c>
      <c r="L370" s="57">
        <f t="shared" si="33"/>
        <v>1</v>
      </c>
      <c r="M370" s="57">
        <f t="shared" si="35"/>
        <v>1</v>
      </c>
      <c r="N370" s="57">
        <f t="shared" si="34"/>
        <v>1</v>
      </c>
    </row>
    <row r="371" spans="1:14" s="83" customFormat="1" ht="12.75">
      <c r="A371" s="8"/>
      <c r="B371" s="8">
        <v>85322</v>
      </c>
      <c r="C371" s="10" t="s">
        <v>305</v>
      </c>
      <c r="D371" s="11">
        <f>D372</f>
        <v>85330</v>
      </c>
      <c r="E371" s="11">
        <f>E372</f>
        <v>76930</v>
      </c>
      <c r="F371" s="11">
        <f>F372</f>
        <v>107400</v>
      </c>
      <c r="G371" s="11">
        <f>G372</f>
        <v>79900</v>
      </c>
      <c r="H371" s="32">
        <f t="shared" si="36"/>
        <v>27500</v>
      </c>
      <c r="I371" s="47">
        <f>I372</f>
        <v>89000</v>
      </c>
      <c r="J371" s="33">
        <f>J372</f>
        <v>80000</v>
      </c>
      <c r="K371" s="11">
        <f t="shared" si="37"/>
        <v>9000</v>
      </c>
      <c r="L371" s="84">
        <f t="shared" si="33"/>
        <v>0.8286778398510242</v>
      </c>
      <c r="M371" s="84">
        <f t="shared" si="35"/>
        <v>1.0012515644555695</v>
      </c>
      <c r="N371" s="84">
        <f t="shared" si="34"/>
        <v>0.32727272727272727</v>
      </c>
    </row>
    <row r="372" spans="1:14" s="83" customFormat="1" ht="25.5">
      <c r="A372" s="12"/>
      <c r="B372" s="12"/>
      <c r="C372" s="13" t="s">
        <v>43</v>
      </c>
      <c r="D372" s="14">
        <v>85330</v>
      </c>
      <c r="E372" s="14">
        <v>76930</v>
      </c>
      <c r="F372" s="14">
        <v>107400</v>
      </c>
      <c r="G372" s="14">
        <v>79900</v>
      </c>
      <c r="H372" s="34">
        <f t="shared" si="36"/>
        <v>27500</v>
      </c>
      <c r="I372" s="48">
        <v>89000</v>
      </c>
      <c r="J372" s="35">
        <v>80000</v>
      </c>
      <c r="K372" s="14">
        <f t="shared" si="37"/>
        <v>9000</v>
      </c>
      <c r="L372" s="57">
        <f t="shared" si="33"/>
        <v>0.8286778398510242</v>
      </c>
      <c r="M372" s="57">
        <f t="shared" si="35"/>
        <v>1.0012515644555695</v>
      </c>
      <c r="N372" s="57">
        <f t="shared" si="34"/>
        <v>0.32727272727272727</v>
      </c>
    </row>
    <row r="373" spans="1:14" s="83" customFormat="1" ht="25.5">
      <c r="A373" s="8"/>
      <c r="B373" s="8">
        <v>85324</v>
      </c>
      <c r="C373" s="10" t="s">
        <v>306</v>
      </c>
      <c r="D373" s="11">
        <f>D374</f>
        <v>11138</v>
      </c>
      <c r="E373" s="11">
        <f>E374</f>
        <v>0</v>
      </c>
      <c r="F373" s="11">
        <f>F374</f>
        <v>0</v>
      </c>
      <c r="G373" s="11">
        <f>G374</f>
        <v>0</v>
      </c>
      <c r="H373" s="32">
        <f t="shared" si="36"/>
        <v>0</v>
      </c>
      <c r="I373" s="47">
        <f>I374</f>
        <v>0</v>
      </c>
      <c r="J373" s="33">
        <f>J374</f>
        <v>0</v>
      </c>
      <c r="K373" s="11">
        <f t="shared" si="37"/>
        <v>0</v>
      </c>
      <c r="L373" s="84"/>
      <c r="M373" s="84"/>
      <c r="N373" s="84"/>
    </row>
    <row r="374" spans="1:14" s="83" customFormat="1" ht="12.75">
      <c r="A374" s="12"/>
      <c r="B374" s="12"/>
      <c r="C374" s="13" t="s">
        <v>44</v>
      </c>
      <c r="D374" s="14">
        <v>11138</v>
      </c>
      <c r="E374" s="14"/>
      <c r="F374" s="14"/>
      <c r="G374" s="14"/>
      <c r="H374" s="34">
        <f t="shared" si="36"/>
        <v>0</v>
      </c>
      <c r="I374" s="48"/>
      <c r="J374" s="35"/>
      <c r="K374" s="14">
        <f t="shared" si="37"/>
        <v>0</v>
      </c>
      <c r="L374" s="57"/>
      <c r="M374" s="57"/>
      <c r="N374" s="57"/>
    </row>
    <row r="375" spans="1:14" s="83" customFormat="1" ht="12.75">
      <c r="A375" s="8"/>
      <c r="B375" s="8">
        <v>85333</v>
      </c>
      <c r="C375" s="10" t="s">
        <v>307</v>
      </c>
      <c r="D375" s="11">
        <f>SUM(D376:D378)</f>
        <v>3162214</v>
      </c>
      <c r="E375" s="11">
        <f>SUM(E376:E378)</f>
        <v>2634673</v>
      </c>
      <c r="F375" s="11">
        <f>SUM(F376:F378)</f>
        <v>3083564</v>
      </c>
      <c r="G375" s="11">
        <f>SUM(G376:G378)</f>
        <v>2674930</v>
      </c>
      <c r="H375" s="32">
        <f t="shared" si="36"/>
        <v>408634</v>
      </c>
      <c r="I375" s="47">
        <f>SUM(I376:I378)</f>
        <v>3045714</v>
      </c>
      <c r="J375" s="33">
        <f>SUM(J376:J378)</f>
        <v>2673830</v>
      </c>
      <c r="K375" s="11">
        <f t="shared" si="37"/>
        <v>371884</v>
      </c>
      <c r="L375" s="84">
        <f t="shared" si="33"/>
        <v>0.9877252426088773</v>
      </c>
      <c r="M375" s="84">
        <f t="shared" si="35"/>
        <v>0.9995887742856823</v>
      </c>
      <c r="N375" s="84">
        <f t="shared" si="34"/>
        <v>0.91006622062775</v>
      </c>
    </row>
    <row r="376" spans="1:14" s="83" customFormat="1" ht="25.5">
      <c r="A376" s="8"/>
      <c r="B376" s="8"/>
      <c r="C376" s="24" t="s">
        <v>45</v>
      </c>
      <c r="D376" s="14">
        <v>2803000</v>
      </c>
      <c r="E376" s="14">
        <v>2529000</v>
      </c>
      <c r="F376" s="14">
        <v>3037850</v>
      </c>
      <c r="G376" s="14">
        <v>2661100</v>
      </c>
      <c r="H376" s="34">
        <f t="shared" si="36"/>
        <v>376750</v>
      </c>
      <c r="I376" s="48">
        <v>3000000</v>
      </c>
      <c r="J376" s="35">
        <v>2660000</v>
      </c>
      <c r="K376" s="14">
        <f t="shared" si="37"/>
        <v>340000</v>
      </c>
      <c r="L376" s="57">
        <f t="shared" si="33"/>
        <v>0.9875405303092648</v>
      </c>
      <c r="M376" s="57">
        <f t="shared" si="35"/>
        <v>0.9995866371049565</v>
      </c>
      <c r="N376" s="57">
        <f t="shared" si="34"/>
        <v>0.9024552090245521</v>
      </c>
    </row>
    <row r="377" spans="1:14" s="83" customFormat="1" ht="12.75">
      <c r="A377" s="8"/>
      <c r="B377" s="8"/>
      <c r="C377" s="13" t="s">
        <v>308</v>
      </c>
      <c r="D377" s="14">
        <v>203826</v>
      </c>
      <c r="E377" s="14">
        <v>83136</v>
      </c>
      <c r="F377" s="14">
        <v>45714</v>
      </c>
      <c r="G377" s="14">
        <v>13830</v>
      </c>
      <c r="H377" s="34">
        <f t="shared" si="36"/>
        <v>31884</v>
      </c>
      <c r="I377" s="48">
        <v>45714</v>
      </c>
      <c r="J377" s="35">
        <v>13830</v>
      </c>
      <c r="K377" s="14">
        <f t="shared" si="37"/>
        <v>31884</v>
      </c>
      <c r="L377" s="57">
        <f t="shared" si="33"/>
        <v>1</v>
      </c>
      <c r="M377" s="57">
        <f t="shared" si="35"/>
        <v>1</v>
      </c>
      <c r="N377" s="57">
        <f t="shared" si="34"/>
        <v>1</v>
      </c>
    </row>
    <row r="378" spans="1:14" s="83" customFormat="1" ht="25.5">
      <c r="A378" s="8"/>
      <c r="B378" s="8"/>
      <c r="C378" s="13" t="s">
        <v>309</v>
      </c>
      <c r="D378" s="14">
        <v>155388</v>
      </c>
      <c r="E378" s="14">
        <v>22537</v>
      </c>
      <c r="F378" s="14"/>
      <c r="G378" s="14"/>
      <c r="H378" s="34">
        <f t="shared" si="36"/>
        <v>0</v>
      </c>
      <c r="I378" s="48"/>
      <c r="J378" s="35"/>
      <c r="K378" s="14">
        <f t="shared" si="37"/>
        <v>0</v>
      </c>
      <c r="L378" s="57"/>
      <c r="M378" s="57"/>
      <c r="N378" s="57"/>
    </row>
    <row r="379" spans="1:14" s="83" customFormat="1" ht="12.75">
      <c r="A379" s="8"/>
      <c r="B379" s="8">
        <v>85395</v>
      </c>
      <c r="C379" s="10" t="s">
        <v>111</v>
      </c>
      <c r="D379" s="11">
        <f>D380+D385+D386</f>
        <v>204500</v>
      </c>
      <c r="E379" s="11">
        <f>E380+E385+E386</f>
        <v>0</v>
      </c>
      <c r="F379" s="11">
        <f>F380+F385+F386</f>
        <v>396000</v>
      </c>
      <c r="G379" s="11">
        <f>G380+G385+G386</f>
        <v>0</v>
      </c>
      <c r="H379" s="32">
        <f t="shared" si="36"/>
        <v>396000</v>
      </c>
      <c r="I379" s="47">
        <f>I380+I385+I386</f>
        <v>222000</v>
      </c>
      <c r="J379" s="33">
        <f>J380+J385+J386</f>
        <v>0</v>
      </c>
      <c r="K379" s="11">
        <f t="shared" si="37"/>
        <v>222000</v>
      </c>
      <c r="L379" s="84">
        <f t="shared" si="33"/>
        <v>0.5606060606060606</v>
      </c>
      <c r="M379" s="84"/>
      <c r="N379" s="84">
        <f t="shared" si="34"/>
        <v>0.5606060606060606</v>
      </c>
    </row>
    <row r="380" spans="1:14" s="83" customFormat="1" ht="25.5">
      <c r="A380" s="12"/>
      <c r="B380" s="12"/>
      <c r="C380" s="18" t="s">
        <v>46</v>
      </c>
      <c r="D380" s="14">
        <f>SUM(D381:D384)</f>
        <v>157000</v>
      </c>
      <c r="E380" s="14">
        <f>SUM(E381:E384)</f>
        <v>0</v>
      </c>
      <c r="F380" s="14">
        <f>SUM(F381:F384)</f>
        <v>290000</v>
      </c>
      <c r="G380" s="14">
        <f>SUM(G381:G384)</f>
        <v>0</v>
      </c>
      <c r="H380" s="34">
        <f t="shared" si="36"/>
        <v>290000</v>
      </c>
      <c r="I380" s="48">
        <f>SUM(I381:I384)</f>
        <v>157000</v>
      </c>
      <c r="J380" s="35">
        <f>SUM(J381:J384)</f>
        <v>0</v>
      </c>
      <c r="K380" s="14">
        <f t="shared" si="37"/>
        <v>157000</v>
      </c>
      <c r="L380" s="57">
        <f t="shared" si="33"/>
        <v>0.5413793103448276</v>
      </c>
      <c r="M380" s="57"/>
      <c r="N380" s="57">
        <f t="shared" si="34"/>
        <v>0.5413793103448276</v>
      </c>
    </row>
    <row r="381" spans="1:14" s="83" customFormat="1" ht="12.75">
      <c r="A381" s="12"/>
      <c r="B381" s="12"/>
      <c r="C381" s="13" t="s">
        <v>47</v>
      </c>
      <c r="D381" s="14">
        <v>15000</v>
      </c>
      <c r="E381" s="14"/>
      <c r="F381" s="14">
        <v>30000</v>
      </c>
      <c r="G381" s="14"/>
      <c r="H381" s="34">
        <f t="shared" si="36"/>
        <v>30000</v>
      </c>
      <c r="I381" s="48">
        <v>15000</v>
      </c>
      <c r="J381" s="35"/>
      <c r="K381" s="14">
        <f t="shared" si="37"/>
        <v>15000</v>
      </c>
      <c r="L381" s="57">
        <f t="shared" si="33"/>
        <v>0.5</v>
      </c>
      <c r="M381" s="57"/>
      <c r="N381" s="57">
        <f t="shared" si="34"/>
        <v>0.5</v>
      </c>
    </row>
    <row r="382" spans="1:14" s="83" customFormat="1" ht="12.75">
      <c r="A382" s="12"/>
      <c r="B382" s="12"/>
      <c r="C382" s="13" t="s">
        <v>48</v>
      </c>
      <c r="D382" s="14">
        <v>67000</v>
      </c>
      <c r="E382" s="14"/>
      <c r="F382" s="14">
        <v>100000</v>
      </c>
      <c r="G382" s="14"/>
      <c r="H382" s="34">
        <f t="shared" si="36"/>
        <v>100000</v>
      </c>
      <c r="I382" s="48">
        <v>67000</v>
      </c>
      <c r="J382" s="35"/>
      <c r="K382" s="14">
        <f t="shared" si="37"/>
        <v>67000</v>
      </c>
      <c r="L382" s="57">
        <f t="shared" si="33"/>
        <v>0.67</v>
      </c>
      <c r="M382" s="57"/>
      <c r="N382" s="57">
        <f t="shared" si="34"/>
        <v>0.67</v>
      </c>
    </row>
    <row r="383" spans="1:14" s="83" customFormat="1" ht="25.5">
      <c r="A383" s="12"/>
      <c r="B383" s="12"/>
      <c r="C383" s="13" t="s">
        <v>49</v>
      </c>
      <c r="D383" s="14">
        <v>25000</v>
      </c>
      <c r="E383" s="14"/>
      <c r="F383" s="14">
        <v>60000</v>
      </c>
      <c r="G383" s="14"/>
      <c r="H383" s="34">
        <f t="shared" si="36"/>
        <v>60000</v>
      </c>
      <c r="I383" s="48">
        <v>25000</v>
      </c>
      <c r="J383" s="35"/>
      <c r="K383" s="14">
        <f t="shared" si="37"/>
        <v>25000</v>
      </c>
      <c r="L383" s="57">
        <f t="shared" si="33"/>
        <v>0.4166666666666667</v>
      </c>
      <c r="M383" s="57"/>
      <c r="N383" s="57">
        <f t="shared" si="34"/>
        <v>0.4166666666666667</v>
      </c>
    </row>
    <row r="384" spans="1:14" s="83" customFormat="1" ht="25.5">
      <c r="A384" s="12"/>
      <c r="B384" s="12"/>
      <c r="C384" s="13" t="s">
        <v>50</v>
      </c>
      <c r="D384" s="14">
        <v>50000</v>
      </c>
      <c r="E384" s="14"/>
      <c r="F384" s="14">
        <v>100000</v>
      </c>
      <c r="G384" s="14"/>
      <c r="H384" s="34">
        <f t="shared" si="36"/>
        <v>100000</v>
      </c>
      <c r="I384" s="48">
        <v>50000</v>
      </c>
      <c r="J384" s="35"/>
      <c r="K384" s="14">
        <f t="shared" si="37"/>
        <v>50000</v>
      </c>
      <c r="L384" s="57">
        <f t="shared" si="33"/>
        <v>0.5</v>
      </c>
      <c r="M384" s="57"/>
      <c r="N384" s="57">
        <f t="shared" si="34"/>
        <v>0.5</v>
      </c>
    </row>
    <row r="385" spans="1:14" s="83" customFormat="1" ht="12.75">
      <c r="A385" s="12"/>
      <c r="B385" s="12"/>
      <c r="C385" s="13" t="s">
        <v>109</v>
      </c>
      <c r="D385" s="14">
        <v>17500</v>
      </c>
      <c r="E385" s="14"/>
      <c r="F385" s="14">
        <v>26000</v>
      </c>
      <c r="G385" s="14"/>
      <c r="H385" s="34">
        <f t="shared" si="36"/>
        <v>26000</v>
      </c>
      <c r="I385" s="48">
        <v>15000</v>
      </c>
      <c r="J385" s="35"/>
      <c r="K385" s="14">
        <f t="shared" si="37"/>
        <v>15000</v>
      </c>
      <c r="L385" s="57">
        <f t="shared" si="33"/>
        <v>0.5769230769230769</v>
      </c>
      <c r="M385" s="57"/>
      <c r="N385" s="57">
        <f t="shared" si="34"/>
        <v>0.5769230769230769</v>
      </c>
    </row>
    <row r="386" spans="1:14" s="83" customFormat="1" ht="38.25">
      <c r="A386" s="12"/>
      <c r="B386" s="12"/>
      <c r="C386" s="13" t="s">
        <v>51</v>
      </c>
      <c r="D386" s="14">
        <v>30000</v>
      </c>
      <c r="E386" s="14"/>
      <c r="F386" s="14">
        <v>80000</v>
      </c>
      <c r="G386" s="14"/>
      <c r="H386" s="34">
        <f t="shared" si="36"/>
        <v>80000</v>
      </c>
      <c r="I386" s="48">
        <v>50000</v>
      </c>
      <c r="J386" s="35"/>
      <c r="K386" s="14">
        <f t="shared" si="37"/>
        <v>50000</v>
      </c>
      <c r="L386" s="57">
        <f t="shared" si="33"/>
        <v>0.625</v>
      </c>
      <c r="M386" s="57"/>
      <c r="N386" s="57">
        <f t="shared" si="34"/>
        <v>0.625</v>
      </c>
    </row>
    <row r="387" spans="1:14" s="83" customFormat="1" ht="19.5" customHeight="1">
      <c r="A387" s="6">
        <v>854</v>
      </c>
      <c r="B387" s="87"/>
      <c r="C387" s="7" t="s">
        <v>310</v>
      </c>
      <c r="D387" s="7">
        <f>D388+D408+D410+D415+D419+D422+D428+D430+D432</f>
        <v>13791932</v>
      </c>
      <c r="E387" s="7">
        <f>E388+E408+E410+E415+E419+E422+E428+E430+E432</f>
        <v>9445850</v>
      </c>
      <c r="F387" s="7">
        <f>F388+F408+F410+F415+F419+F422+F428+F430+F432</f>
        <v>14280550</v>
      </c>
      <c r="G387" s="7">
        <f>G388+G408+G410+G415+G419+G422+G428+G430+G432</f>
        <v>9980800</v>
      </c>
      <c r="H387" s="70">
        <f t="shared" si="36"/>
        <v>4299750</v>
      </c>
      <c r="I387" s="54">
        <f>I388+I408+I410+I415+I419+I422+I428+I430+I432</f>
        <v>13831700</v>
      </c>
      <c r="J387" s="52">
        <f>J388+J408+J410+J415+J419+J422+J428+J430+J432</f>
        <v>9832500</v>
      </c>
      <c r="K387" s="7">
        <f t="shared" si="37"/>
        <v>3999200</v>
      </c>
      <c r="L387" s="82">
        <f t="shared" si="33"/>
        <v>0.9685691377432942</v>
      </c>
      <c r="M387" s="82">
        <f t="shared" si="35"/>
        <v>0.985141471625521</v>
      </c>
      <c r="N387" s="82">
        <f t="shared" si="34"/>
        <v>0.9301005872434444</v>
      </c>
    </row>
    <row r="388" spans="1:14" s="83" customFormat="1" ht="12.75">
      <c r="A388" s="8"/>
      <c r="B388" s="8">
        <v>85401</v>
      </c>
      <c r="C388" s="10" t="s">
        <v>311</v>
      </c>
      <c r="D388" s="11">
        <f>SUM(D389:D407)</f>
        <v>2972900</v>
      </c>
      <c r="E388" s="11">
        <f>SUM(E389:E407)</f>
        <v>2573550</v>
      </c>
      <c r="F388" s="11">
        <f>SUM(F389:F407)</f>
        <v>3202100</v>
      </c>
      <c r="G388" s="11">
        <f>SUM(G389:G407)</f>
        <v>2728000</v>
      </c>
      <c r="H388" s="34">
        <f t="shared" si="36"/>
        <v>474100</v>
      </c>
      <c r="I388" s="47">
        <f>SUM(I389:I407)</f>
        <v>3155500</v>
      </c>
      <c r="J388" s="33">
        <f>SUM(J389:J407)</f>
        <v>2709600</v>
      </c>
      <c r="K388" s="14">
        <f t="shared" si="37"/>
        <v>445900</v>
      </c>
      <c r="L388" s="57">
        <f t="shared" si="33"/>
        <v>0.9854470503731926</v>
      </c>
      <c r="M388" s="57">
        <f t="shared" si="35"/>
        <v>0.9932551319648094</v>
      </c>
      <c r="N388" s="57">
        <f t="shared" si="34"/>
        <v>0.9405188778738662</v>
      </c>
    </row>
    <row r="389" spans="1:14" s="83" customFormat="1" ht="12.75">
      <c r="A389" s="8"/>
      <c r="B389" s="8"/>
      <c r="C389" s="13" t="s">
        <v>174</v>
      </c>
      <c r="D389" s="14">
        <v>172600</v>
      </c>
      <c r="E389" s="14">
        <v>149000</v>
      </c>
      <c r="F389" s="14">
        <v>203500</v>
      </c>
      <c r="G389" s="14">
        <v>176000</v>
      </c>
      <c r="H389" s="34">
        <f t="shared" si="36"/>
        <v>27500</v>
      </c>
      <c r="I389" s="48">
        <v>197900</v>
      </c>
      <c r="J389" s="35">
        <v>172900</v>
      </c>
      <c r="K389" s="14">
        <f t="shared" si="37"/>
        <v>25000</v>
      </c>
      <c r="L389" s="57">
        <f t="shared" si="33"/>
        <v>0.9724815724815725</v>
      </c>
      <c r="M389" s="57">
        <f t="shared" si="35"/>
        <v>0.9823863636363637</v>
      </c>
      <c r="N389" s="57">
        <f t="shared" si="34"/>
        <v>0.9090909090909091</v>
      </c>
    </row>
    <row r="390" spans="1:14" s="83" customFormat="1" ht="12.75">
      <c r="A390" s="8"/>
      <c r="B390" s="8"/>
      <c r="C390" s="13" t="s">
        <v>175</v>
      </c>
      <c r="D390" s="14">
        <v>241200</v>
      </c>
      <c r="E390" s="14">
        <v>213000</v>
      </c>
      <c r="F390" s="14">
        <v>282300</v>
      </c>
      <c r="G390" s="14">
        <v>256500</v>
      </c>
      <c r="H390" s="34">
        <f t="shared" si="36"/>
        <v>25800</v>
      </c>
      <c r="I390" s="48">
        <v>278100</v>
      </c>
      <c r="J390" s="35">
        <v>252300</v>
      </c>
      <c r="K390" s="14">
        <f t="shared" si="37"/>
        <v>25800</v>
      </c>
      <c r="L390" s="57">
        <f t="shared" si="33"/>
        <v>0.9851222104144527</v>
      </c>
      <c r="M390" s="57">
        <f t="shared" si="35"/>
        <v>0.9836257309941521</v>
      </c>
      <c r="N390" s="57">
        <f t="shared" si="34"/>
        <v>1</v>
      </c>
    </row>
    <row r="391" spans="1:14" s="83" customFormat="1" ht="12.75">
      <c r="A391" s="8"/>
      <c r="B391" s="8"/>
      <c r="C391" s="13" t="s">
        <v>176</v>
      </c>
      <c r="D391" s="14">
        <v>220100</v>
      </c>
      <c r="E391" s="14">
        <v>185400</v>
      </c>
      <c r="F391" s="14">
        <v>231500</v>
      </c>
      <c r="G391" s="14">
        <v>189200</v>
      </c>
      <c r="H391" s="34">
        <f t="shared" si="36"/>
        <v>42300</v>
      </c>
      <c r="I391" s="48">
        <v>222300</v>
      </c>
      <c r="J391" s="35">
        <v>186000</v>
      </c>
      <c r="K391" s="14">
        <f t="shared" si="37"/>
        <v>36300</v>
      </c>
      <c r="L391" s="57">
        <f t="shared" si="33"/>
        <v>0.9602591792656587</v>
      </c>
      <c r="M391" s="57">
        <f t="shared" si="35"/>
        <v>0.9830866807610994</v>
      </c>
      <c r="N391" s="57">
        <f t="shared" si="34"/>
        <v>0.8581560283687943</v>
      </c>
    </row>
    <row r="392" spans="1:14" s="83" customFormat="1" ht="12.75">
      <c r="A392" s="8"/>
      <c r="B392" s="8"/>
      <c r="C392" s="13" t="s">
        <v>177</v>
      </c>
      <c r="D392" s="14">
        <v>30800</v>
      </c>
      <c r="E392" s="14">
        <v>28900</v>
      </c>
      <c r="F392" s="14">
        <v>45100</v>
      </c>
      <c r="G392" s="14">
        <v>43100</v>
      </c>
      <c r="H392" s="34">
        <f t="shared" si="36"/>
        <v>2000</v>
      </c>
      <c r="I392" s="48">
        <v>44400</v>
      </c>
      <c r="J392" s="35">
        <v>42400</v>
      </c>
      <c r="K392" s="14">
        <f t="shared" si="37"/>
        <v>2000</v>
      </c>
      <c r="L392" s="57">
        <f t="shared" si="33"/>
        <v>0.9844789356984479</v>
      </c>
      <c r="M392" s="57">
        <f t="shared" si="35"/>
        <v>0.9837587006960556</v>
      </c>
      <c r="N392" s="57">
        <f t="shared" si="34"/>
        <v>1</v>
      </c>
    </row>
    <row r="393" spans="1:14" s="83" customFormat="1" ht="12.75">
      <c r="A393" s="8"/>
      <c r="B393" s="8"/>
      <c r="C393" s="13" t="s">
        <v>178</v>
      </c>
      <c r="D393" s="14">
        <v>150200</v>
      </c>
      <c r="E393" s="14">
        <v>133700</v>
      </c>
      <c r="F393" s="14">
        <v>142000</v>
      </c>
      <c r="G393" s="14">
        <v>125800</v>
      </c>
      <c r="H393" s="34">
        <f t="shared" si="36"/>
        <v>16200</v>
      </c>
      <c r="I393" s="48">
        <v>140200</v>
      </c>
      <c r="J393" s="35">
        <v>124000</v>
      </c>
      <c r="K393" s="14">
        <f t="shared" si="37"/>
        <v>16200</v>
      </c>
      <c r="L393" s="57">
        <f t="shared" si="33"/>
        <v>0.9873239436619718</v>
      </c>
      <c r="M393" s="57">
        <f t="shared" si="35"/>
        <v>0.985691573926868</v>
      </c>
      <c r="N393" s="57">
        <f t="shared" si="34"/>
        <v>1</v>
      </c>
    </row>
    <row r="394" spans="1:14" s="83" customFormat="1" ht="12.75">
      <c r="A394" s="8"/>
      <c r="B394" s="8"/>
      <c r="C394" s="13" t="s">
        <v>179</v>
      </c>
      <c r="D394" s="14">
        <v>78000</v>
      </c>
      <c r="E394" s="14">
        <v>62450</v>
      </c>
      <c r="F394" s="14">
        <v>73800</v>
      </c>
      <c r="G394" s="14">
        <v>58100</v>
      </c>
      <c r="H394" s="34">
        <f t="shared" si="36"/>
        <v>15700</v>
      </c>
      <c r="I394" s="48">
        <v>72800</v>
      </c>
      <c r="J394" s="35">
        <v>57100</v>
      </c>
      <c r="K394" s="14">
        <f t="shared" si="37"/>
        <v>15700</v>
      </c>
      <c r="L394" s="57">
        <f t="shared" si="33"/>
        <v>0.986449864498645</v>
      </c>
      <c r="M394" s="57">
        <f t="shared" si="35"/>
        <v>0.9827882960413081</v>
      </c>
      <c r="N394" s="57">
        <f t="shared" si="34"/>
        <v>1</v>
      </c>
    </row>
    <row r="395" spans="1:14" s="83" customFormat="1" ht="12.75">
      <c r="A395" s="8"/>
      <c r="B395" s="8"/>
      <c r="C395" s="13" t="s">
        <v>180</v>
      </c>
      <c r="D395" s="14">
        <v>44900</v>
      </c>
      <c r="E395" s="14">
        <v>38400</v>
      </c>
      <c r="F395" s="14">
        <v>51500</v>
      </c>
      <c r="G395" s="14">
        <v>47200</v>
      </c>
      <c r="H395" s="34">
        <f t="shared" si="36"/>
        <v>4300</v>
      </c>
      <c r="I395" s="48">
        <v>50700</v>
      </c>
      <c r="J395" s="35">
        <v>46400</v>
      </c>
      <c r="K395" s="14">
        <f t="shared" si="37"/>
        <v>4300</v>
      </c>
      <c r="L395" s="57">
        <f t="shared" si="33"/>
        <v>0.9844660194174757</v>
      </c>
      <c r="M395" s="57">
        <f t="shared" si="35"/>
        <v>0.9830508474576272</v>
      </c>
      <c r="N395" s="57">
        <f t="shared" si="34"/>
        <v>1</v>
      </c>
    </row>
    <row r="396" spans="1:14" s="83" customFormat="1" ht="12.75">
      <c r="A396" s="8"/>
      <c r="B396" s="8"/>
      <c r="C396" s="13" t="s">
        <v>181</v>
      </c>
      <c r="D396" s="14">
        <v>217100</v>
      </c>
      <c r="E396" s="14">
        <v>193000</v>
      </c>
      <c r="F396" s="14">
        <v>246800</v>
      </c>
      <c r="G396" s="14">
        <v>220300</v>
      </c>
      <c r="H396" s="34">
        <f t="shared" si="36"/>
        <v>26500</v>
      </c>
      <c r="I396" s="48">
        <v>242300</v>
      </c>
      <c r="J396" s="35">
        <v>216800</v>
      </c>
      <c r="K396" s="14">
        <f t="shared" si="37"/>
        <v>25500</v>
      </c>
      <c r="L396" s="57">
        <f aca="true" t="shared" si="38" ref="L396:L460">I396/F396</f>
        <v>0.9817666126418152</v>
      </c>
      <c r="M396" s="57">
        <f aca="true" t="shared" si="39" ref="M396:M457">J396/G396</f>
        <v>0.9841125737630504</v>
      </c>
      <c r="N396" s="57">
        <f aca="true" t="shared" si="40" ref="N396:N460">K396/H396</f>
        <v>0.9622641509433962</v>
      </c>
    </row>
    <row r="397" spans="1:14" s="83" customFormat="1" ht="12.75">
      <c r="A397" s="8"/>
      <c r="B397" s="8"/>
      <c r="C397" s="13" t="s">
        <v>182</v>
      </c>
      <c r="D397" s="14">
        <v>115600</v>
      </c>
      <c r="E397" s="14">
        <v>108300</v>
      </c>
      <c r="F397" s="14">
        <v>136000</v>
      </c>
      <c r="G397" s="14">
        <v>122200</v>
      </c>
      <c r="H397" s="34">
        <f t="shared" si="36"/>
        <v>13800</v>
      </c>
      <c r="I397" s="48">
        <v>133900</v>
      </c>
      <c r="J397" s="35">
        <v>120100</v>
      </c>
      <c r="K397" s="14">
        <f t="shared" si="37"/>
        <v>13800</v>
      </c>
      <c r="L397" s="57">
        <f t="shared" si="38"/>
        <v>0.9845588235294118</v>
      </c>
      <c r="M397" s="57">
        <f t="shared" si="39"/>
        <v>0.9828150572831423</v>
      </c>
      <c r="N397" s="57">
        <f t="shared" si="40"/>
        <v>1</v>
      </c>
    </row>
    <row r="398" spans="1:14" s="83" customFormat="1" ht="12.75">
      <c r="A398" s="8"/>
      <c r="B398" s="8"/>
      <c r="C398" s="13" t="s">
        <v>183</v>
      </c>
      <c r="D398" s="14">
        <v>248800</v>
      </c>
      <c r="E398" s="14">
        <v>211800</v>
      </c>
      <c r="F398" s="14">
        <v>254200</v>
      </c>
      <c r="G398" s="14">
        <v>215100</v>
      </c>
      <c r="H398" s="34">
        <f t="shared" si="36"/>
        <v>39100</v>
      </c>
      <c r="I398" s="48">
        <v>250500</v>
      </c>
      <c r="J398" s="35">
        <v>211400</v>
      </c>
      <c r="K398" s="14">
        <f t="shared" si="37"/>
        <v>39100</v>
      </c>
      <c r="L398" s="57">
        <f t="shared" si="38"/>
        <v>0.9854445318646735</v>
      </c>
      <c r="M398" s="57">
        <f t="shared" si="39"/>
        <v>0.9827986982798699</v>
      </c>
      <c r="N398" s="57">
        <f t="shared" si="40"/>
        <v>1</v>
      </c>
    </row>
    <row r="399" spans="1:14" s="83" customFormat="1" ht="12.75">
      <c r="A399" s="8"/>
      <c r="B399" s="8"/>
      <c r="C399" s="13" t="s">
        <v>184</v>
      </c>
      <c r="D399" s="14">
        <v>172800</v>
      </c>
      <c r="E399" s="14">
        <v>143300</v>
      </c>
      <c r="F399" s="14">
        <v>235500</v>
      </c>
      <c r="G399" s="14">
        <v>155200</v>
      </c>
      <c r="H399" s="34">
        <f t="shared" si="36"/>
        <v>80300</v>
      </c>
      <c r="I399" s="48">
        <v>209400</v>
      </c>
      <c r="J399" s="35">
        <v>154100</v>
      </c>
      <c r="K399" s="14">
        <f t="shared" si="37"/>
        <v>55300</v>
      </c>
      <c r="L399" s="57">
        <f t="shared" si="38"/>
        <v>0.889171974522293</v>
      </c>
      <c r="M399" s="57">
        <f t="shared" si="39"/>
        <v>0.9929123711340206</v>
      </c>
      <c r="N399" s="57">
        <f t="shared" si="40"/>
        <v>0.688667496886675</v>
      </c>
    </row>
    <row r="400" spans="1:14" s="83" customFormat="1" ht="12.75">
      <c r="A400" s="8"/>
      <c r="B400" s="8"/>
      <c r="C400" s="13" t="s">
        <v>185</v>
      </c>
      <c r="D400" s="14">
        <v>151400</v>
      </c>
      <c r="E400" s="14">
        <v>127000</v>
      </c>
      <c r="F400" s="14">
        <v>162500</v>
      </c>
      <c r="G400" s="14">
        <v>140200</v>
      </c>
      <c r="H400" s="34">
        <f t="shared" si="36"/>
        <v>22300</v>
      </c>
      <c r="I400" s="48">
        <v>160400</v>
      </c>
      <c r="J400" s="35">
        <v>138100</v>
      </c>
      <c r="K400" s="14">
        <f t="shared" si="37"/>
        <v>22300</v>
      </c>
      <c r="L400" s="57">
        <f t="shared" si="38"/>
        <v>0.9870769230769231</v>
      </c>
      <c r="M400" s="57">
        <f t="shared" si="39"/>
        <v>0.985021398002853</v>
      </c>
      <c r="N400" s="57">
        <f t="shared" si="40"/>
        <v>1</v>
      </c>
    </row>
    <row r="401" spans="1:14" s="83" customFormat="1" ht="12.75">
      <c r="A401" s="8"/>
      <c r="B401" s="8"/>
      <c r="C401" s="13" t="s">
        <v>186</v>
      </c>
      <c r="D401" s="14">
        <v>224100</v>
      </c>
      <c r="E401" s="14">
        <v>199200</v>
      </c>
      <c r="F401" s="14">
        <v>241300</v>
      </c>
      <c r="G401" s="14">
        <v>215700</v>
      </c>
      <c r="H401" s="34">
        <f t="shared" si="36"/>
        <v>25600</v>
      </c>
      <c r="I401" s="48">
        <v>238100</v>
      </c>
      <c r="J401" s="35">
        <v>212500</v>
      </c>
      <c r="K401" s="14">
        <f t="shared" si="37"/>
        <v>25600</v>
      </c>
      <c r="L401" s="57">
        <f t="shared" si="38"/>
        <v>0.986738499792789</v>
      </c>
      <c r="M401" s="57">
        <f t="shared" si="39"/>
        <v>0.9851645804357905</v>
      </c>
      <c r="N401" s="57">
        <f t="shared" si="40"/>
        <v>1</v>
      </c>
    </row>
    <row r="402" spans="1:14" s="83" customFormat="1" ht="12.75">
      <c r="A402" s="8"/>
      <c r="B402" s="8"/>
      <c r="C402" s="13" t="s">
        <v>187</v>
      </c>
      <c r="D402" s="14">
        <v>216300</v>
      </c>
      <c r="E402" s="14">
        <v>201300</v>
      </c>
      <c r="F402" s="14">
        <v>183200</v>
      </c>
      <c r="G402" s="14">
        <v>168300</v>
      </c>
      <c r="H402" s="34">
        <f t="shared" si="36"/>
        <v>14900</v>
      </c>
      <c r="I402" s="48">
        <v>180500</v>
      </c>
      <c r="J402" s="35">
        <v>165600</v>
      </c>
      <c r="K402" s="14">
        <f t="shared" si="37"/>
        <v>14900</v>
      </c>
      <c r="L402" s="57">
        <f t="shared" si="38"/>
        <v>0.9852620087336245</v>
      </c>
      <c r="M402" s="57">
        <f t="shared" si="39"/>
        <v>0.983957219251337</v>
      </c>
      <c r="N402" s="57">
        <f t="shared" si="40"/>
        <v>1</v>
      </c>
    </row>
    <row r="403" spans="1:14" s="83" customFormat="1" ht="12.75">
      <c r="A403" s="8"/>
      <c r="B403" s="8"/>
      <c r="C403" s="13" t="s">
        <v>188</v>
      </c>
      <c r="D403" s="14"/>
      <c r="E403" s="14"/>
      <c r="F403" s="14"/>
      <c r="G403" s="14"/>
      <c r="H403" s="34">
        <f t="shared" si="36"/>
        <v>0</v>
      </c>
      <c r="I403" s="48">
        <v>29100</v>
      </c>
      <c r="J403" s="35">
        <v>22800</v>
      </c>
      <c r="K403" s="14">
        <f t="shared" si="37"/>
        <v>6300</v>
      </c>
      <c r="L403" s="57"/>
      <c r="M403" s="57"/>
      <c r="N403" s="57"/>
    </row>
    <row r="404" spans="1:14" s="83" customFormat="1" ht="12.75">
      <c r="A404" s="8"/>
      <c r="B404" s="8"/>
      <c r="C404" s="13" t="s">
        <v>189</v>
      </c>
      <c r="D404" s="14">
        <v>51700</v>
      </c>
      <c r="E404" s="14">
        <v>45600</v>
      </c>
      <c r="F404" s="14">
        <v>54800</v>
      </c>
      <c r="G404" s="14">
        <v>48500</v>
      </c>
      <c r="H404" s="34">
        <f t="shared" si="36"/>
        <v>6300</v>
      </c>
      <c r="I404" s="48">
        <v>54100</v>
      </c>
      <c r="J404" s="35">
        <v>47800</v>
      </c>
      <c r="K404" s="14">
        <f t="shared" si="37"/>
        <v>6300</v>
      </c>
      <c r="L404" s="57">
        <f t="shared" si="38"/>
        <v>0.9872262773722628</v>
      </c>
      <c r="M404" s="57">
        <f t="shared" si="39"/>
        <v>0.9855670103092784</v>
      </c>
      <c r="N404" s="57">
        <f t="shared" si="40"/>
        <v>1</v>
      </c>
    </row>
    <row r="405" spans="1:14" s="83" customFormat="1" ht="25.5">
      <c r="A405" s="8"/>
      <c r="B405" s="8"/>
      <c r="C405" s="13" t="s">
        <v>190</v>
      </c>
      <c r="D405" s="14">
        <v>48000</v>
      </c>
      <c r="E405" s="14">
        <v>40600</v>
      </c>
      <c r="F405" s="14">
        <v>63800</v>
      </c>
      <c r="G405" s="14">
        <v>53800</v>
      </c>
      <c r="H405" s="34">
        <f t="shared" si="36"/>
        <v>10000</v>
      </c>
      <c r="I405" s="48">
        <v>62900</v>
      </c>
      <c r="J405" s="35">
        <v>52900</v>
      </c>
      <c r="K405" s="14">
        <f t="shared" si="37"/>
        <v>10000</v>
      </c>
      <c r="L405" s="57">
        <f t="shared" si="38"/>
        <v>0.9858934169278997</v>
      </c>
      <c r="M405" s="57">
        <f t="shared" si="39"/>
        <v>0.983271375464684</v>
      </c>
      <c r="N405" s="57">
        <f t="shared" si="40"/>
        <v>1</v>
      </c>
    </row>
    <row r="406" spans="1:14" s="83" customFormat="1" ht="12.75">
      <c r="A406" s="8"/>
      <c r="B406" s="8"/>
      <c r="C406" s="13" t="s">
        <v>191</v>
      </c>
      <c r="D406" s="14">
        <v>170000</v>
      </c>
      <c r="E406" s="14">
        <v>148200</v>
      </c>
      <c r="F406" s="14">
        <v>174200</v>
      </c>
      <c r="G406" s="14">
        <v>151700</v>
      </c>
      <c r="H406" s="34">
        <f t="shared" si="36"/>
        <v>22500</v>
      </c>
      <c r="I406" s="48">
        <v>171500</v>
      </c>
      <c r="J406" s="35">
        <v>149000</v>
      </c>
      <c r="K406" s="14">
        <f t="shared" si="37"/>
        <v>22500</v>
      </c>
      <c r="L406" s="57">
        <f t="shared" si="38"/>
        <v>0.9845005740528129</v>
      </c>
      <c r="M406" s="57">
        <f t="shared" si="39"/>
        <v>0.982201713909031</v>
      </c>
      <c r="N406" s="57">
        <f t="shared" si="40"/>
        <v>1</v>
      </c>
    </row>
    <row r="407" spans="1:14" s="83" customFormat="1" ht="25.5">
      <c r="A407" s="8"/>
      <c r="B407" s="8"/>
      <c r="C407" s="13" t="s">
        <v>194</v>
      </c>
      <c r="D407" s="14">
        <v>419300</v>
      </c>
      <c r="E407" s="14">
        <v>344400</v>
      </c>
      <c r="F407" s="14">
        <v>420100</v>
      </c>
      <c r="G407" s="14">
        <v>341100</v>
      </c>
      <c r="H407" s="34">
        <f t="shared" si="36"/>
        <v>79000</v>
      </c>
      <c r="I407" s="48">
        <v>416400</v>
      </c>
      <c r="J407" s="35">
        <v>337400</v>
      </c>
      <c r="K407" s="14">
        <f t="shared" si="37"/>
        <v>79000</v>
      </c>
      <c r="L407" s="57">
        <f t="shared" si="38"/>
        <v>0.9911925731968579</v>
      </c>
      <c r="M407" s="57">
        <f t="shared" si="39"/>
        <v>0.989152741131633</v>
      </c>
      <c r="N407" s="57">
        <f t="shared" si="40"/>
        <v>1</v>
      </c>
    </row>
    <row r="408" spans="1:14" s="83" customFormat="1" ht="38.25">
      <c r="A408" s="12"/>
      <c r="B408" s="8">
        <v>85406</v>
      </c>
      <c r="C408" s="10" t="s">
        <v>52</v>
      </c>
      <c r="D408" s="11">
        <f>D409</f>
        <v>2279200</v>
      </c>
      <c r="E408" s="11">
        <f>E409</f>
        <v>2070000</v>
      </c>
      <c r="F408" s="11">
        <f>F409</f>
        <v>2438200</v>
      </c>
      <c r="G408" s="11">
        <f>G409</f>
        <v>2219000</v>
      </c>
      <c r="H408" s="34">
        <f t="shared" si="36"/>
        <v>219200</v>
      </c>
      <c r="I408" s="47">
        <f>I409</f>
        <v>2370400</v>
      </c>
      <c r="J408" s="33">
        <f>J409</f>
        <v>2152200</v>
      </c>
      <c r="K408" s="14">
        <f t="shared" si="37"/>
        <v>218200</v>
      </c>
      <c r="L408" s="57">
        <f t="shared" si="38"/>
        <v>0.9721926010991715</v>
      </c>
      <c r="M408" s="57">
        <f t="shared" si="39"/>
        <v>0.9698963497070753</v>
      </c>
      <c r="N408" s="57">
        <f t="shared" si="40"/>
        <v>0.9954379562043796</v>
      </c>
    </row>
    <row r="409" spans="1:14" s="83" customFormat="1" ht="25.5">
      <c r="A409" s="12"/>
      <c r="B409" s="12"/>
      <c r="C409" s="13" t="s">
        <v>53</v>
      </c>
      <c r="D409" s="14">
        <v>2279200</v>
      </c>
      <c r="E409" s="14">
        <v>2070000</v>
      </c>
      <c r="F409" s="14">
        <v>2438200</v>
      </c>
      <c r="G409" s="14">
        <v>2219000</v>
      </c>
      <c r="H409" s="34">
        <f t="shared" si="36"/>
        <v>219200</v>
      </c>
      <c r="I409" s="48">
        <v>2370400</v>
      </c>
      <c r="J409" s="35">
        <v>2152200</v>
      </c>
      <c r="K409" s="14">
        <f t="shared" si="37"/>
        <v>218200</v>
      </c>
      <c r="L409" s="57">
        <f t="shared" si="38"/>
        <v>0.9721926010991715</v>
      </c>
      <c r="M409" s="57">
        <f t="shared" si="39"/>
        <v>0.9698963497070753</v>
      </c>
      <c r="N409" s="57">
        <f t="shared" si="40"/>
        <v>0.9954379562043796</v>
      </c>
    </row>
    <row r="410" spans="1:14" s="83" customFormat="1" ht="12.75">
      <c r="A410" s="8"/>
      <c r="B410" s="8">
        <v>85407</v>
      </c>
      <c r="C410" s="10" t="s">
        <v>312</v>
      </c>
      <c r="D410" s="11">
        <f>SUM(D411:D414)</f>
        <v>4399900</v>
      </c>
      <c r="E410" s="11">
        <f>SUM(E411:E414)</f>
        <v>3347700</v>
      </c>
      <c r="F410" s="11">
        <f>SUM(F411:F414)</f>
        <v>4624800</v>
      </c>
      <c r="G410" s="11">
        <f>SUM(G411:G414)</f>
        <v>3523300</v>
      </c>
      <c r="H410" s="34">
        <f t="shared" si="36"/>
        <v>1101500</v>
      </c>
      <c r="I410" s="47">
        <f>SUM(I411:I414)</f>
        <v>4535400</v>
      </c>
      <c r="J410" s="33">
        <f>SUM(J411:J414)</f>
        <v>3468900</v>
      </c>
      <c r="K410" s="14">
        <f t="shared" si="37"/>
        <v>1066500</v>
      </c>
      <c r="L410" s="57">
        <f t="shared" si="38"/>
        <v>0.980669434353918</v>
      </c>
      <c r="M410" s="57">
        <f t="shared" si="39"/>
        <v>0.9845599296114438</v>
      </c>
      <c r="N410" s="57">
        <f t="shared" si="40"/>
        <v>0.9682251475261008</v>
      </c>
    </row>
    <row r="411" spans="1:14" s="83" customFormat="1" ht="12.75">
      <c r="A411" s="8"/>
      <c r="B411" s="8"/>
      <c r="C411" s="13" t="s">
        <v>54</v>
      </c>
      <c r="D411" s="14">
        <v>880600</v>
      </c>
      <c r="E411" s="14">
        <v>748300</v>
      </c>
      <c r="F411" s="14">
        <v>922000</v>
      </c>
      <c r="G411" s="14">
        <v>786600</v>
      </c>
      <c r="H411" s="34">
        <f t="shared" si="36"/>
        <v>135400</v>
      </c>
      <c r="I411" s="48">
        <v>912500</v>
      </c>
      <c r="J411" s="35">
        <v>777100</v>
      </c>
      <c r="K411" s="14">
        <f t="shared" si="37"/>
        <v>135400</v>
      </c>
      <c r="L411" s="57">
        <f t="shared" si="38"/>
        <v>0.9896963123644251</v>
      </c>
      <c r="M411" s="57">
        <f t="shared" si="39"/>
        <v>0.9879227053140096</v>
      </c>
      <c r="N411" s="57">
        <f t="shared" si="40"/>
        <v>1</v>
      </c>
    </row>
    <row r="412" spans="1:14" s="83" customFormat="1" ht="12.75">
      <c r="A412" s="12"/>
      <c r="B412" s="12"/>
      <c r="C412" s="13" t="s">
        <v>313</v>
      </c>
      <c r="D412" s="25">
        <v>3155900</v>
      </c>
      <c r="E412" s="14">
        <v>2512900</v>
      </c>
      <c r="F412" s="25">
        <v>3316900</v>
      </c>
      <c r="G412" s="25">
        <v>2636500</v>
      </c>
      <c r="H412" s="34">
        <f t="shared" si="36"/>
        <v>680400</v>
      </c>
      <c r="I412" s="55">
        <v>3242700</v>
      </c>
      <c r="J412" s="53">
        <v>2592300</v>
      </c>
      <c r="K412" s="14">
        <f t="shared" si="37"/>
        <v>650400</v>
      </c>
      <c r="L412" s="57">
        <f t="shared" si="38"/>
        <v>0.9776297144924477</v>
      </c>
      <c r="M412" s="57">
        <f t="shared" si="39"/>
        <v>0.983235349895695</v>
      </c>
      <c r="N412" s="57">
        <f t="shared" si="40"/>
        <v>0.9559082892416225</v>
      </c>
    </row>
    <row r="413" spans="1:14" s="83" customFormat="1" ht="25.5">
      <c r="A413" s="12"/>
      <c r="B413" s="12"/>
      <c r="C413" s="13" t="s">
        <v>55</v>
      </c>
      <c r="D413" s="25">
        <v>201600</v>
      </c>
      <c r="E413" s="14">
        <v>86500</v>
      </c>
      <c r="F413" s="25">
        <v>220400</v>
      </c>
      <c r="G413" s="25">
        <v>100200</v>
      </c>
      <c r="H413" s="34">
        <f t="shared" si="36"/>
        <v>120200</v>
      </c>
      <c r="I413" s="55">
        <v>214700</v>
      </c>
      <c r="J413" s="53">
        <v>99500</v>
      </c>
      <c r="K413" s="14">
        <f t="shared" si="37"/>
        <v>115200</v>
      </c>
      <c r="L413" s="57">
        <f t="shared" si="38"/>
        <v>0.9741379310344828</v>
      </c>
      <c r="M413" s="57">
        <f t="shared" si="39"/>
        <v>0.9930139720558883</v>
      </c>
      <c r="N413" s="57">
        <f t="shared" si="40"/>
        <v>0.9584026622296173</v>
      </c>
    </row>
    <row r="414" spans="1:14" s="83" customFormat="1" ht="12.75">
      <c r="A414" s="12"/>
      <c r="B414" s="12"/>
      <c r="C414" s="13" t="s">
        <v>314</v>
      </c>
      <c r="D414" s="25">
        <v>161800</v>
      </c>
      <c r="E414" s="14"/>
      <c r="F414" s="25">
        <v>165500</v>
      </c>
      <c r="G414" s="25"/>
      <c r="H414" s="34">
        <f t="shared" si="36"/>
        <v>165500</v>
      </c>
      <c r="I414" s="55">
        <v>165500</v>
      </c>
      <c r="J414" s="53"/>
      <c r="K414" s="14">
        <f t="shared" si="37"/>
        <v>165500</v>
      </c>
      <c r="L414" s="57">
        <f t="shared" si="38"/>
        <v>1</v>
      </c>
      <c r="M414" s="57"/>
      <c r="N414" s="57">
        <f t="shared" si="40"/>
        <v>1</v>
      </c>
    </row>
    <row r="415" spans="1:14" s="83" customFormat="1" ht="12.75">
      <c r="A415" s="12"/>
      <c r="B415" s="8">
        <v>85410</v>
      </c>
      <c r="C415" s="10" t="s">
        <v>315</v>
      </c>
      <c r="D415" s="88">
        <f>SUM(D416:D418)</f>
        <v>2361000</v>
      </c>
      <c r="E415" s="88">
        <f>SUM(E416:E418)</f>
        <v>1308700</v>
      </c>
      <c r="F415" s="88">
        <f>SUM(F416:F418)</f>
        <v>2584800</v>
      </c>
      <c r="G415" s="88">
        <f>SUM(G416:G418)</f>
        <v>1360800</v>
      </c>
      <c r="H415" s="34">
        <f t="shared" si="36"/>
        <v>1224000</v>
      </c>
      <c r="I415" s="79">
        <f>SUM(I416:I418)</f>
        <v>2550200</v>
      </c>
      <c r="J415" s="80">
        <f>SUM(J416:J418)</f>
        <v>1352200</v>
      </c>
      <c r="K415" s="14">
        <f t="shared" si="37"/>
        <v>1198000</v>
      </c>
      <c r="L415" s="57">
        <f t="shared" si="38"/>
        <v>0.9866140513772825</v>
      </c>
      <c r="M415" s="57">
        <f t="shared" si="39"/>
        <v>0.9936801881246325</v>
      </c>
      <c r="N415" s="57">
        <f t="shared" si="40"/>
        <v>0.9787581699346405</v>
      </c>
    </row>
    <row r="416" spans="1:14" s="83" customFormat="1" ht="12.75">
      <c r="A416" s="12"/>
      <c r="B416" s="12"/>
      <c r="C416" s="13" t="s">
        <v>316</v>
      </c>
      <c r="D416" s="25">
        <v>1350800</v>
      </c>
      <c r="E416" s="14">
        <v>999300</v>
      </c>
      <c r="F416" s="25">
        <v>1393800</v>
      </c>
      <c r="G416" s="25">
        <v>1027500</v>
      </c>
      <c r="H416" s="34">
        <f t="shared" si="36"/>
        <v>366300</v>
      </c>
      <c r="I416" s="55">
        <v>1386400</v>
      </c>
      <c r="J416" s="53">
        <v>1020100</v>
      </c>
      <c r="K416" s="14">
        <f t="shared" si="37"/>
        <v>366300</v>
      </c>
      <c r="L416" s="57">
        <f t="shared" si="38"/>
        <v>0.9946907734251687</v>
      </c>
      <c r="M416" s="57">
        <f t="shared" si="39"/>
        <v>0.9927980535279806</v>
      </c>
      <c r="N416" s="57">
        <f t="shared" si="40"/>
        <v>1</v>
      </c>
    </row>
    <row r="417" spans="1:14" s="83" customFormat="1" ht="25.5">
      <c r="A417" s="12"/>
      <c r="B417" s="12"/>
      <c r="C417" s="13" t="s">
        <v>56</v>
      </c>
      <c r="D417" s="25">
        <v>490200</v>
      </c>
      <c r="E417" s="14">
        <v>309400</v>
      </c>
      <c r="F417" s="25">
        <v>548000</v>
      </c>
      <c r="G417" s="25">
        <v>333300</v>
      </c>
      <c r="H417" s="34">
        <f t="shared" si="36"/>
        <v>214700</v>
      </c>
      <c r="I417" s="55">
        <v>520800</v>
      </c>
      <c r="J417" s="53">
        <v>332100</v>
      </c>
      <c r="K417" s="14">
        <f t="shared" si="37"/>
        <v>188700</v>
      </c>
      <c r="L417" s="57">
        <f t="shared" si="38"/>
        <v>0.9503649635036496</v>
      </c>
      <c r="M417" s="57">
        <f t="shared" si="39"/>
        <v>0.9963996399639964</v>
      </c>
      <c r="N417" s="57">
        <f t="shared" si="40"/>
        <v>0.8789007918025151</v>
      </c>
    </row>
    <row r="418" spans="1:14" s="83" customFormat="1" ht="12.75">
      <c r="A418" s="12"/>
      <c r="B418" s="12"/>
      <c r="C418" s="13" t="s">
        <v>317</v>
      </c>
      <c r="D418" s="25">
        <v>520000</v>
      </c>
      <c r="E418" s="14"/>
      <c r="F418" s="25">
        <v>643000</v>
      </c>
      <c r="G418" s="25"/>
      <c r="H418" s="34">
        <f t="shared" si="36"/>
        <v>643000</v>
      </c>
      <c r="I418" s="55">
        <v>643000</v>
      </c>
      <c r="J418" s="53"/>
      <c r="K418" s="14">
        <f t="shared" si="37"/>
        <v>643000</v>
      </c>
      <c r="L418" s="57">
        <f t="shared" si="38"/>
        <v>1</v>
      </c>
      <c r="M418" s="57"/>
      <c r="N418" s="57">
        <f t="shared" si="40"/>
        <v>1</v>
      </c>
    </row>
    <row r="419" spans="1:14" s="83" customFormat="1" ht="38.25">
      <c r="A419" s="12"/>
      <c r="B419" s="8">
        <v>85412</v>
      </c>
      <c r="C419" s="10" t="s">
        <v>318</v>
      </c>
      <c r="D419" s="88">
        <f>SUM(D420:D420)</f>
        <v>352300</v>
      </c>
      <c r="E419" s="88">
        <f>SUM(E420:E420)</f>
        <v>23600</v>
      </c>
      <c r="F419" s="88">
        <f>SUM(F420:F420)</f>
        <v>402300</v>
      </c>
      <c r="G419" s="88">
        <f>SUM(G420:G420)</f>
        <v>23600</v>
      </c>
      <c r="H419" s="34">
        <f t="shared" si="36"/>
        <v>378700</v>
      </c>
      <c r="I419" s="79">
        <f>SUM(I420:I420)</f>
        <v>402300</v>
      </c>
      <c r="J419" s="80">
        <f>SUM(J420:J420)</f>
        <v>23600</v>
      </c>
      <c r="K419" s="14">
        <f t="shared" si="37"/>
        <v>378700</v>
      </c>
      <c r="L419" s="57">
        <f t="shared" si="38"/>
        <v>1</v>
      </c>
      <c r="M419" s="57">
        <f t="shared" si="39"/>
        <v>1</v>
      </c>
      <c r="N419" s="57">
        <f t="shared" si="40"/>
        <v>1</v>
      </c>
    </row>
    <row r="420" spans="1:14" s="83" customFormat="1" ht="12.75">
      <c r="A420" s="12"/>
      <c r="B420" s="12"/>
      <c r="C420" s="13" t="s">
        <v>57</v>
      </c>
      <c r="D420" s="14">
        <v>352300</v>
      </c>
      <c r="E420" s="25">
        <v>23600</v>
      </c>
      <c r="F420" s="14">
        <v>402300</v>
      </c>
      <c r="G420" s="14">
        <v>23600</v>
      </c>
      <c r="H420" s="34">
        <f t="shared" si="36"/>
        <v>378700</v>
      </c>
      <c r="I420" s="48">
        <v>402300</v>
      </c>
      <c r="J420" s="35">
        <v>23600</v>
      </c>
      <c r="K420" s="14">
        <f t="shared" si="37"/>
        <v>378700</v>
      </c>
      <c r="L420" s="57">
        <f t="shared" si="38"/>
        <v>1</v>
      </c>
      <c r="M420" s="57">
        <f t="shared" si="39"/>
        <v>1</v>
      </c>
      <c r="N420" s="57">
        <f t="shared" si="40"/>
        <v>1</v>
      </c>
    </row>
    <row r="421" spans="1:14" s="83" customFormat="1" ht="25.5">
      <c r="A421" s="12"/>
      <c r="B421" s="12"/>
      <c r="C421" s="13" t="s">
        <v>296</v>
      </c>
      <c r="D421" s="14">
        <v>200000</v>
      </c>
      <c r="E421" s="25"/>
      <c r="F421" s="14">
        <v>250000</v>
      </c>
      <c r="G421" s="14"/>
      <c r="H421" s="34">
        <f t="shared" si="36"/>
        <v>250000</v>
      </c>
      <c r="I421" s="48">
        <v>250000</v>
      </c>
      <c r="J421" s="35"/>
      <c r="K421" s="14">
        <f t="shared" si="37"/>
        <v>250000</v>
      </c>
      <c r="L421" s="57">
        <f t="shared" si="38"/>
        <v>1</v>
      </c>
      <c r="M421" s="57"/>
      <c r="N421" s="57">
        <f t="shared" si="40"/>
        <v>1</v>
      </c>
    </row>
    <row r="422" spans="1:14" s="83" customFormat="1" ht="12.75">
      <c r="A422" s="12"/>
      <c r="B422" s="8">
        <v>85415</v>
      </c>
      <c r="C422" s="10" t="s">
        <v>319</v>
      </c>
      <c r="D422" s="11">
        <f>SUM(D423:D427)</f>
        <v>1115532</v>
      </c>
      <c r="E422" s="88">
        <f>SUM(E423:E427)</f>
        <v>0</v>
      </c>
      <c r="F422" s="11">
        <f>SUM(F423:F427)</f>
        <v>660000</v>
      </c>
      <c r="G422" s="11">
        <f>SUM(G423:G427)</f>
        <v>0</v>
      </c>
      <c r="H422" s="34">
        <f t="shared" si="36"/>
        <v>660000</v>
      </c>
      <c r="I422" s="47">
        <f>SUM(I423:I427)</f>
        <v>490000</v>
      </c>
      <c r="J422" s="33">
        <f>SUM(J423:J427)</f>
        <v>0</v>
      </c>
      <c r="K422" s="14">
        <f t="shared" si="37"/>
        <v>490000</v>
      </c>
      <c r="L422" s="57">
        <f t="shared" si="38"/>
        <v>0.7424242424242424</v>
      </c>
      <c r="M422" s="57"/>
      <c r="N422" s="57">
        <f t="shared" si="40"/>
        <v>0.7424242424242424</v>
      </c>
    </row>
    <row r="423" spans="1:14" s="83" customFormat="1" ht="12.75">
      <c r="A423" s="12"/>
      <c r="B423" s="12"/>
      <c r="C423" s="13" t="s">
        <v>377</v>
      </c>
      <c r="D423" s="14">
        <v>495000</v>
      </c>
      <c r="E423" s="25"/>
      <c r="F423" s="14">
        <v>660000</v>
      </c>
      <c r="G423" s="14"/>
      <c r="H423" s="34">
        <f t="shared" si="36"/>
        <v>660000</v>
      </c>
      <c r="I423" s="48">
        <v>490000</v>
      </c>
      <c r="J423" s="35"/>
      <c r="K423" s="14">
        <f t="shared" si="37"/>
        <v>490000</v>
      </c>
      <c r="L423" s="57">
        <f t="shared" si="38"/>
        <v>0.7424242424242424</v>
      </c>
      <c r="M423" s="57"/>
      <c r="N423" s="57">
        <f t="shared" si="40"/>
        <v>0.7424242424242424</v>
      </c>
    </row>
    <row r="424" spans="1:14" s="83" customFormat="1" ht="38.25">
      <c r="A424" s="12"/>
      <c r="B424" s="12"/>
      <c r="C424" s="13" t="s">
        <v>58</v>
      </c>
      <c r="D424" s="14">
        <v>192450</v>
      </c>
      <c r="E424" s="25"/>
      <c r="F424" s="14"/>
      <c r="G424" s="14"/>
      <c r="H424" s="34">
        <f t="shared" si="36"/>
        <v>0</v>
      </c>
      <c r="I424" s="48"/>
      <c r="J424" s="35"/>
      <c r="K424" s="14">
        <f t="shared" si="37"/>
        <v>0</v>
      </c>
      <c r="L424" s="57"/>
      <c r="M424" s="57"/>
      <c r="N424" s="57"/>
    </row>
    <row r="425" spans="1:14" s="83" customFormat="1" ht="25.5">
      <c r="A425" s="12"/>
      <c r="B425" s="12"/>
      <c r="C425" s="13" t="s">
        <v>291</v>
      </c>
      <c r="D425" s="14">
        <v>394132</v>
      </c>
      <c r="E425" s="25"/>
      <c r="F425" s="14"/>
      <c r="G425" s="14"/>
      <c r="H425" s="34">
        <f aca="true" t="shared" si="41" ref="H425:H472">F425-G425</f>
        <v>0</v>
      </c>
      <c r="I425" s="48"/>
      <c r="J425" s="35"/>
      <c r="K425" s="14">
        <f aca="true" t="shared" si="42" ref="K425:K472">I425-J425</f>
        <v>0</v>
      </c>
      <c r="L425" s="57"/>
      <c r="M425" s="57"/>
      <c r="N425" s="57"/>
    </row>
    <row r="426" spans="1:14" s="83" customFormat="1" ht="25.5">
      <c r="A426" s="12"/>
      <c r="B426" s="12"/>
      <c r="C426" s="13" t="s">
        <v>294</v>
      </c>
      <c r="D426" s="14">
        <v>30800</v>
      </c>
      <c r="E426" s="25"/>
      <c r="F426" s="14"/>
      <c r="G426" s="14"/>
      <c r="H426" s="34">
        <f t="shared" si="41"/>
        <v>0</v>
      </c>
      <c r="I426" s="48"/>
      <c r="J426" s="35"/>
      <c r="K426" s="14">
        <f t="shared" si="42"/>
        <v>0</v>
      </c>
      <c r="L426" s="57"/>
      <c r="M426" s="57"/>
      <c r="N426" s="57"/>
    </row>
    <row r="427" spans="1:14" s="83" customFormat="1" ht="51">
      <c r="A427" s="12"/>
      <c r="B427" s="12"/>
      <c r="C427" s="13" t="s">
        <v>59</v>
      </c>
      <c r="D427" s="14">
        <v>3150</v>
      </c>
      <c r="E427" s="25"/>
      <c r="F427" s="14"/>
      <c r="G427" s="14"/>
      <c r="H427" s="34">
        <f t="shared" si="41"/>
        <v>0</v>
      </c>
      <c r="I427" s="48"/>
      <c r="J427" s="35"/>
      <c r="K427" s="14">
        <f t="shared" si="42"/>
        <v>0</v>
      </c>
      <c r="L427" s="57"/>
      <c r="M427" s="57"/>
      <c r="N427" s="57"/>
    </row>
    <row r="428" spans="1:14" s="83" customFormat="1" ht="12.75">
      <c r="A428" s="12"/>
      <c r="B428" s="8">
        <v>85417</v>
      </c>
      <c r="C428" s="10" t="s">
        <v>320</v>
      </c>
      <c r="D428" s="88">
        <f>D429</f>
        <v>131100</v>
      </c>
      <c r="E428" s="88">
        <f>E429</f>
        <v>72300</v>
      </c>
      <c r="F428" s="88">
        <f>F429</f>
        <v>167600</v>
      </c>
      <c r="G428" s="88">
        <f>G429</f>
        <v>76100</v>
      </c>
      <c r="H428" s="34">
        <f t="shared" si="41"/>
        <v>91500</v>
      </c>
      <c r="I428" s="79">
        <f>I429</f>
        <v>144500</v>
      </c>
      <c r="J428" s="80">
        <f>J429</f>
        <v>76000</v>
      </c>
      <c r="K428" s="14">
        <f t="shared" si="42"/>
        <v>68500</v>
      </c>
      <c r="L428" s="57">
        <f t="shared" si="38"/>
        <v>0.8621718377088305</v>
      </c>
      <c r="M428" s="57">
        <f t="shared" si="39"/>
        <v>0.9986859395532195</v>
      </c>
      <c r="N428" s="57">
        <f t="shared" si="40"/>
        <v>0.7486338797814208</v>
      </c>
    </row>
    <row r="429" spans="1:14" s="83" customFormat="1" ht="25.5">
      <c r="A429" s="12"/>
      <c r="B429" s="8"/>
      <c r="C429" s="13" t="s">
        <v>378</v>
      </c>
      <c r="D429" s="25">
        <v>131100</v>
      </c>
      <c r="E429" s="14">
        <v>72300</v>
      </c>
      <c r="F429" s="25">
        <v>167600</v>
      </c>
      <c r="G429" s="25">
        <v>76100</v>
      </c>
      <c r="H429" s="34">
        <f t="shared" si="41"/>
        <v>91500</v>
      </c>
      <c r="I429" s="55">
        <v>144500</v>
      </c>
      <c r="J429" s="53">
        <v>76000</v>
      </c>
      <c r="K429" s="14">
        <f t="shared" si="42"/>
        <v>68500</v>
      </c>
      <c r="L429" s="57">
        <f t="shared" si="38"/>
        <v>0.8621718377088305</v>
      </c>
      <c r="M429" s="57">
        <f t="shared" si="39"/>
        <v>0.9986859395532195</v>
      </c>
      <c r="N429" s="57">
        <f t="shared" si="40"/>
        <v>0.7486338797814208</v>
      </c>
    </row>
    <row r="430" spans="1:14" s="83" customFormat="1" ht="25.5">
      <c r="A430" s="8"/>
      <c r="B430" s="8">
        <v>85446</v>
      </c>
      <c r="C430" s="10" t="s">
        <v>262</v>
      </c>
      <c r="D430" s="88">
        <f>D431</f>
        <v>65000</v>
      </c>
      <c r="E430" s="88">
        <f>E431</f>
        <v>0</v>
      </c>
      <c r="F430" s="88">
        <f>F431</f>
        <v>68250</v>
      </c>
      <c r="G430" s="88">
        <f>G431</f>
        <v>0</v>
      </c>
      <c r="H430" s="34">
        <f t="shared" si="41"/>
        <v>68250</v>
      </c>
      <c r="I430" s="79">
        <f>I431</f>
        <v>50900</v>
      </c>
      <c r="J430" s="80">
        <f>J431</f>
        <v>0</v>
      </c>
      <c r="K430" s="14">
        <f t="shared" si="42"/>
        <v>50900</v>
      </c>
      <c r="L430" s="57">
        <f t="shared" si="38"/>
        <v>0.7457875457875458</v>
      </c>
      <c r="M430" s="57"/>
      <c r="N430" s="57">
        <f t="shared" si="40"/>
        <v>0.7457875457875458</v>
      </c>
    </row>
    <row r="431" spans="1:14" s="83" customFormat="1" ht="12.75">
      <c r="A431" s="8"/>
      <c r="B431" s="8"/>
      <c r="C431" s="13" t="s">
        <v>263</v>
      </c>
      <c r="D431" s="25">
        <v>65000</v>
      </c>
      <c r="E431" s="25"/>
      <c r="F431" s="25">
        <v>68250</v>
      </c>
      <c r="G431" s="25"/>
      <c r="H431" s="34">
        <f t="shared" si="41"/>
        <v>68250</v>
      </c>
      <c r="I431" s="55">
        <v>50900</v>
      </c>
      <c r="J431" s="53"/>
      <c r="K431" s="14">
        <f t="shared" si="42"/>
        <v>50900</v>
      </c>
      <c r="L431" s="57">
        <f t="shared" si="38"/>
        <v>0.7457875457875458</v>
      </c>
      <c r="M431" s="57"/>
      <c r="N431" s="57">
        <f t="shared" si="40"/>
        <v>0.7457875457875458</v>
      </c>
    </row>
    <row r="432" spans="1:14" s="83" customFormat="1" ht="12.75">
      <c r="A432" s="12"/>
      <c r="B432" s="8">
        <v>85495</v>
      </c>
      <c r="C432" s="10" t="s">
        <v>111</v>
      </c>
      <c r="D432" s="88">
        <f>SUM(D433:D434)</f>
        <v>115000</v>
      </c>
      <c r="E432" s="88">
        <f>SUM(E433:E434)</f>
        <v>50000</v>
      </c>
      <c r="F432" s="88">
        <f>SUM(F433:F434)</f>
        <v>132500</v>
      </c>
      <c r="G432" s="88">
        <f>SUM(G433:G434)</f>
        <v>50000</v>
      </c>
      <c r="H432" s="34">
        <f t="shared" si="41"/>
        <v>82500</v>
      </c>
      <c r="I432" s="79">
        <f>SUM(I433:I434)</f>
        <v>132500</v>
      </c>
      <c r="J432" s="80">
        <f>SUM(J433:J434)</f>
        <v>50000</v>
      </c>
      <c r="K432" s="14">
        <f t="shared" si="42"/>
        <v>82500</v>
      </c>
      <c r="L432" s="57">
        <f t="shared" si="38"/>
        <v>1</v>
      </c>
      <c r="M432" s="57">
        <f t="shared" si="39"/>
        <v>1</v>
      </c>
      <c r="N432" s="57">
        <f t="shared" si="40"/>
        <v>1</v>
      </c>
    </row>
    <row r="433" spans="1:14" s="83" customFormat="1" ht="25.5">
      <c r="A433" s="12"/>
      <c r="B433" s="8"/>
      <c r="C433" s="13" t="s">
        <v>301</v>
      </c>
      <c r="D433" s="25">
        <v>65000</v>
      </c>
      <c r="E433" s="25"/>
      <c r="F433" s="25">
        <v>82500</v>
      </c>
      <c r="G433" s="25"/>
      <c r="H433" s="34">
        <f t="shared" si="41"/>
        <v>82500</v>
      </c>
      <c r="I433" s="55">
        <v>82500</v>
      </c>
      <c r="J433" s="53"/>
      <c r="K433" s="14">
        <f t="shared" si="42"/>
        <v>82500</v>
      </c>
      <c r="L433" s="57">
        <f t="shared" si="38"/>
        <v>1</v>
      </c>
      <c r="M433" s="57"/>
      <c r="N433" s="57">
        <f t="shared" si="40"/>
        <v>1</v>
      </c>
    </row>
    <row r="434" spans="1:14" s="83" customFormat="1" ht="25.5">
      <c r="A434" s="12"/>
      <c r="B434" s="8"/>
      <c r="C434" s="13" t="s">
        <v>267</v>
      </c>
      <c r="D434" s="25">
        <v>50000</v>
      </c>
      <c r="E434" s="25">
        <v>50000</v>
      </c>
      <c r="F434" s="25">
        <v>50000</v>
      </c>
      <c r="G434" s="25">
        <v>50000</v>
      </c>
      <c r="H434" s="34">
        <f t="shared" si="41"/>
        <v>0</v>
      </c>
      <c r="I434" s="55">
        <v>50000</v>
      </c>
      <c r="J434" s="53">
        <v>50000</v>
      </c>
      <c r="K434" s="14">
        <f t="shared" si="42"/>
        <v>0</v>
      </c>
      <c r="L434" s="57">
        <f t="shared" si="38"/>
        <v>1</v>
      </c>
      <c r="M434" s="57">
        <f t="shared" si="39"/>
        <v>1</v>
      </c>
      <c r="N434" s="57"/>
    </row>
    <row r="435" spans="1:14" s="83" customFormat="1" ht="25.5">
      <c r="A435" s="6">
        <v>900</v>
      </c>
      <c r="B435" s="6"/>
      <c r="C435" s="7" t="s">
        <v>321</v>
      </c>
      <c r="D435" s="7">
        <f>D436+D440+D442+D448+D451+D453+D455+D457+D438</f>
        <v>14928400</v>
      </c>
      <c r="E435" s="7">
        <f>E436+E440+E442+E448+E451+E453+E455+E457+E438</f>
        <v>3058300</v>
      </c>
      <c r="F435" s="7">
        <f>F436+F440+F442+F448+F451+F453+F455+F457+F438</f>
        <v>22725800</v>
      </c>
      <c r="G435" s="7">
        <f>G436+G440+G442+G448+G451+G453+G455+G457+G438</f>
        <v>3687400</v>
      </c>
      <c r="H435" s="70">
        <f t="shared" si="41"/>
        <v>19038400</v>
      </c>
      <c r="I435" s="54">
        <f>I436+I440+I442+I448+I451+I453+I455+I457+I438</f>
        <v>15720000</v>
      </c>
      <c r="J435" s="52">
        <f>J436+J440+J442+J448+J451+J453+J455+J457+J438</f>
        <v>3331700</v>
      </c>
      <c r="K435" s="7">
        <f t="shared" si="42"/>
        <v>12388300</v>
      </c>
      <c r="L435" s="82">
        <f t="shared" si="38"/>
        <v>0.6917248237685802</v>
      </c>
      <c r="M435" s="82">
        <f t="shared" si="39"/>
        <v>0.9035363670879211</v>
      </c>
      <c r="N435" s="82">
        <f t="shared" si="40"/>
        <v>0.6507006891335406</v>
      </c>
    </row>
    <row r="436" spans="1:14" s="83" customFormat="1" ht="12.75">
      <c r="A436" s="8"/>
      <c r="B436" s="8">
        <v>90001</v>
      </c>
      <c r="C436" s="10" t="s">
        <v>322</v>
      </c>
      <c r="D436" s="11">
        <f>SUM(D437:D437)</f>
        <v>458200</v>
      </c>
      <c r="E436" s="11">
        <f>SUM(E437:E437)</f>
        <v>18200</v>
      </c>
      <c r="F436" s="11">
        <f>SUM(F437:F437)</f>
        <v>1260000</v>
      </c>
      <c r="G436" s="11">
        <f>SUM(G437:G437)</f>
        <v>0</v>
      </c>
      <c r="H436" s="32">
        <f t="shared" si="41"/>
        <v>1260000</v>
      </c>
      <c r="I436" s="47">
        <f>SUM(I437:I437)</f>
        <v>1260000</v>
      </c>
      <c r="J436" s="33">
        <f>SUM(J437:J437)</f>
        <v>0</v>
      </c>
      <c r="K436" s="11">
        <f t="shared" si="42"/>
        <v>1260000</v>
      </c>
      <c r="L436" s="84">
        <f t="shared" si="38"/>
        <v>1</v>
      </c>
      <c r="M436" s="84"/>
      <c r="N436" s="84">
        <f t="shared" si="40"/>
        <v>1</v>
      </c>
    </row>
    <row r="437" spans="1:14" s="83" customFormat="1" ht="51">
      <c r="A437" s="12"/>
      <c r="B437" s="12"/>
      <c r="C437" s="13" t="s">
        <v>60</v>
      </c>
      <c r="D437" s="14">
        <v>458200</v>
      </c>
      <c r="E437" s="14">
        <v>18200</v>
      </c>
      <c r="F437" s="14">
        <v>1260000</v>
      </c>
      <c r="G437" s="14"/>
      <c r="H437" s="34">
        <f t="shared" si="41"/>
        <v>1260000</v>
      </c>
      <c r="I437" s="48">
        <v>1260000</v>
      </c>
      <c r="J437" s="35"/>
      <c r="K437" s="14">
        <f t="shared" si="42"/>
        <v>1260000</v>
      </c>
      <c r="L437" s="57">
        <f t="shared" si="38"/>
        <v>1</v>
      </c>
      <c r="M437" s="57"/>
      <c r="N437" s="57">
        <f t="shared" si="40"/>
        <v>1</v>
      </c>
    </row>
    <row r="438" spans="1:14" s="83" customFormat="1" ht="12.75">
      <c r="A438" s="8"/>
      <c r="B438" s="8">
        <v>90002</v>
      </c>
      <c r="C438" s="10" t="s">
        <v>61</v>
      </c>
      <c r="D438" s="11">
        <f>D439</f>
        <v>32000</v>
      </c>
      <c r="E438" s="11">
        <f>E439</f>
        <v>0</v>
      </c>
      <c r="F438" s="11">
        <f>F439</f>
        <v>84000</v>
      </c>
      <c r="G438" s="11">
        <f>G439</f>
        <v>0</v>
      </c>
      <c r="H438" s="32">
        <f t="shared" si="41"/>
        <v>84000</v>
      </c>
      <c r="I438" s="47">
        <f>I439</f>
        <v>40000</v>
      </c>
      <c r="J438" s="33">
        <f>J439</f>
        <v>0</v>
      </c>
      <c r="K438" s="11">
        <f t="shared" si="42"/>
        <v>40000</v>
      </c>
      <c r="L438" s="84">
        <f t="shared" si="38"/>
        <v>0.47619047619047616</v>
      </c>
      <c r="M438" s="84"/>
      <c r="N438" s="84">
        <f t="shared" si="40"/>
        <v>0.47619047619047616</v>
      </c>
    </row>
    <row r="439" spans="1:14" s="83" customFormat="1" ht="25.5">
      <c r="A439" s="12"/>
      <c r="B439" s="12"/>
      <c r="C439" s="13" t="s">
        <v>62</v>
      </c>
      <c r="D439" s="14">
        <v>32000</v>
      </c>
      <c r="E439" s="14"/>
      <c r="F439" s="14">
        <v>84000</v>
      </c>
      <c r="G439" s="14"/>
      <c r="H439" s="34">
        <f t="shared" si="41"/>
        <v>84000</v>
      </c>
      <c r="I439" s="48">
        <v>40000</v>
      </c>
      <c r="J439" s="35"/>
      <c r="K439" s="14">
        <f t="shared" si="42"/>
        <v>40000</v>
      </c>
      <c r="L439" s="57">
        <f t="shared" si="38"/>
        <v>0.47619047619047616</v>
      </c>
      <c r="M439" s="57"/>
      <c r="N439" s="57">
        <f t="shared" si="40"/>
        <v>0.47619047619047616</v>
      </c>
    </row>
    <row r="440" spans="1:14" s="83" customFormat="1" ht="12.75">
      <c r="A440" s="8"/>
      <c r="B440" s="8">
        <v>90003</v>
      </c>
      <c r="C440" s="10" t="s">
        <v>323</v>
      </c>
      <c r="D440" s="11">
        <f>D441</f>
        <v>4400000</v>
      </c>
      <c r="E440" s="11">
        <f>E441</f>
        <v>0</v>
      </c>
      <c r="F440" s="11">
        <f>F441</f>
        <v>10700000</v>
      </c>
      <c r="G440" s="11">
        <f>G441</f>
        <v>0</v>
      </c>
      <c r="H440" s="32">
        <f t="shared" si="41"/>
        <v>10700000</v>
      </c>
      <c r="I440" s="47">
        <f>I441</f>
        <v>4400000</v>
      </c>
      <c r="J440" s="33">
        <f>J441</f>
        <v>0</v>
      </c>
      <c r="K440" s="11">
        <f t="shared" si="42"/>
        <v>4400000</v>
      </c>
      <c r="L440" s="84">
        <f t="shared" si="38"/>
        <v>0.411214953271028</v>
      </c>
      <c r="M440" s="84"/>
      <c r="N440" s="84">
        <f t="shared" si="40"/>
        <v>0.411214953271028</v>
      </c>
    </row>
    <row r="441" spans="1:14" s="83" customFormat="1" ht="12.75">
      <c r="A441" s="12"/>
      <c r="B441" s="12"/>
      <c r="C441" s="13" t="s">
        <v>324</v>
      </c>
      <c r="D441" s="14">
        <v>4400000</v>
      </c>
      <c r="E441" s="14"/>
      <c r="F441" s="14">
        <v>10700000</v>
      </c>
      <c r="G441" s="14"/>
      <c r="H441" s="34">
        <f t="shared" si="41"/>
        <v>10700000</v>
      </c>
      <c r="I441" s="48">
        <v>4400000</v>
      </c>
      <c r="J441" s="35"/>
      <c r="K441" s="14">
        <f t="shared" si="42"/>
        <v>4400000</v>
      </c>
      <c r="L441" s="57">
        <f t="shared" si="38"/>
        <v>0.411214953271028</v>
      </c>
      <c r="M441" s="57"/>
      <c r="N441" s="57">
        <f t="shared" si="40"/>
        <v>0.411214953271028</v>
      </c>
    </row>
    <row r="442" spans="1:14" s="83" customFormat="1" ht="25.5">
      <c r="A442" s="8"/>
      <c r="B442" s="8">
        <v>90004</v>
      </c>
      <c r="C442" s="10" t="s">
        <v>325</v>
      </c>
      <c r="D442" s="11">
        <f>SUM(D443:D447)</f>
        <v>1982000</v>
      </c>
      <c r="E442" s="11">
        <f>SUM(E443:E447)</f>
        <v>0</v>
      </c>
      <c r="F442" s="11">
        <f>SUM(F443:F447)</f>
        <v>2094000</v>
      </c>
      <c r="G442" s="11">
        <f>SUM(G443:G447)</f>
        <v>0</v>
      </c>
      <c r="H442" s="32">
        <f t="shared" si="41"/>
        <v>2094000</v>
      </c>
      <c r="I442" s="47">
        <f>SUM(I443:I447)</f>
        <v>2003000</v>
      </c>
      <c r="J442" s="33">
        <f>SUM(J443:J447)</f>
        <v>0</v>
      </c>
      <c r="K442" s="11">
        <f t="shared" si="42"/>
        <v>2003000</v>
      </c>
      <c r="L442" s="84">
        <f t="shared" si="38"/>
        <v>0.9565425023877746</v>
      </c>
      <c r="M442" s="84"/>
      <c r="N442" s="84">
        <f t="shared" si="40"/>
        <v>0.9565425023877746</v>
      </c>
    </row>
    <row r="443" spans="1:14" s="83" customFormat="1" ht="12.75">
      <c r="A443" s="12"/>
      <c r="B443" s="8"/>
      <c r="C443" s="13" t="s">
        <v>326</v>
      </c>
      <c r="D443" s="14">
        <v>1710000</v>
      </c>
      <c r="E443" s="14"/>
      <c r="F443" s="14">
        <v>1765000</v>
      </c>
      <c r="G443" s="14"/>
      <c r="H443" s="34">
        <f t="shared" si="41"/>
        <v>1765000</v>
      </c>
      <c r="I443" s="48">
        <v>1750000</v>
      </c>
      <c r="J443" s="35"/>
      <c r="K443" s="14">
        <f t="shared" si="42"/>
        <v>1750000</v>
      </c>
      <c r="L443" s="57">
        <f t="shared" si="38"/>
        <v>0.9915014164305949</v>
      </c>
      <c r="M443" s="57"/>
      <c r="N443" s="57">
        <f t="shared" si="40"/>
        <v>0.9915014164305949</v>
      </c>
    </row>
    <row r="444" spans="1:14" s="83" customFormat="1" ht="25.5">
      <c r="A444" s="12"/>
      <c r="B444" s="8"/>
      <c r="C444" s="13" t="s">
        <v>87</v>
      </c>
      <c r="D444" s="14">
        <v>30000</v>
      </c>
      <c r="E444" s="14"/>
      <c r="F444" s="14">
        <v>50000</v>
      </c>
      <c r="G444" s="14"/>
      <c r="H444" s="34">
        <f t="shared" si="41"/>
        <v>50000</v>
      </c>
      <c r="I444" s="48">
        <v>30000</v>
      </c>
      <c r="J444" s="35"/>
      <c r="K444" s="14">
        <f t="shared" si="42"/>
        <v>30000</v>
      </c>
      <c r="L444" s="57">
        <f t="shared" si="38"/>
        <v>0.6</v>
      </c>
      <c r="M444" s="57"/>
      <c r="N444" s="57">
        <f t="shared" si="40"/>
        <v>0.6</v>
      </c>
    </row>
    <row r="445" spans="1:14" s="83" customFormat="1" ht="25.5">
      <c r="A445" s="12"/>
      <c r="B445" s="8"/>
      <c r="C445" s="13" t="s">
        <v>327</v>
      </c>
      <c r="D445" s="14">
        <v>70000</v>
      </c>
      <c r="E445" s="14"/>
      <c r="F445" s="14">
        <v>70000</v>
      </c>
      <c r="G445" s="14"/>
      <c r="H445" s="34">
        <f t="shared" si="41"/>
        <v>70000</v>
      </c>
      <c r="I445" s="48">
        <v>70000</v>
      </c>
      <c r="J445" s="35"/>
      <c r="K445" s="14">
        <f t="shared" si="42"/>
        <v>70000</v>
      </c>
      <c r="L445" s="57">
        <f t="shared" si="38"/>
        <v>1</v>
      </c>
      <c r="M445" s="57"/>
      <c r="N445" s="57">
        <f t="shared" si="40"/>
        <v>1</v>
      </c>
    </row>
    <row r="446" spans="1:14" s="83" customFormat="1" ht="25.5">
      <c r="A446" s="12"/>
      <c r="B446" s="8"/>
      <c r="C446" s="13" t="s">
        <v>328</v>
      </c>
      <c r="D446" s="14">
        <v>150000</v>
      </c>
      <c r="E446" s="14"/>
      <c r="F446" s="14">
        <v>209000</v>
      </c>
      <c r="G446" s="14"/>
      <c r="H446" s="34">
        <f t="shared" si="41"/>
        <v>209000</v>
      </c>
      <c r="I446" s="48">
        <v>153000</v>
      </c>
      <c r="J446" s="35"/>
      <c r="K446" s="14">
        <f t="shared" si="42"/>
        <v>153000</v>
      </c>
      <c r="L446" s="57">
        <f t="shared" si="38"/>
        <v>0.7320574162679426</v>
      </c>
      <c r="M446" s="57"/>
      <c r="N446" s="57">
        <f t="shared" si="40"/>
        <v>0.7320574162679426</v>
      </c>
    </row>
    <row r="447" spans="1:14" s="83" customFormat="1" ht="25.5">
      <c r="A447" s="12"/>
      <c r="B447" s="8"/>
      <c r="C447" s="13" t="s">
        <v>63</v>
      </c>
      <c r="D447" s="14">
        <v>22000</v>
      </c>
      <c r="E447" s="14"/>
      <c r="F447" s="14"/>
      <c r="G447" s="14"/>
      <c r="H447" s="34">
        <f t="shared" si="41"/>
        <v>0</v>
      </c>
      <c r="I447" s="48"/>
      <c r="J447" s="35"/>
      <c r="K447" s="14">
        <f t="shared" si="42"/>
        <v>0</v>
      </c>
      <c r="L447" s="57"/>
      <c r="M447" s="57"/>
      <c r="N447" s="57"/>
    </row>
    <row r="448" spans="1:14" s="83" customFormat="1" ht="12.75">
      <c r="A448" s="12"/>
      <c r="B448" s="8">
        <v>90013</v>
      </c>
      <c r="C448" s="10" t="s">
        <v>64</v>
      </c>
      <c r="D448" s="11">
        <f>SUM(D449:D450)</f>
        <v>406000</v>
      </c>
      <c r="E448" s="11">
        <f>SUM(E449:E450)</f>
        <v>161000</v>
      </c>
      <c r="F448" s="11">
        <f>SUM(F449:F450)</f>
        <v>460200</v>
      </c>
      <c r="G448" s="11">
        <f>SUM(G449:G450)</f>
        <v>187200</v>
      </c>
      <c r="H448" s="32">
        <f t="shared" si="41"/>
        <v>273000</v>
      </c>
      <c r="I448" s="47">
        <f>SUM(I449:I450)</f>
        <v>452000</v>
      </c>
      <c r="J448" s="33">
        <f>SUM(J449:J450)</f>
        <v>187000</v>
      </c>
      <c r="K448" s="11">
        <f t="shared" si="42"/>
        <v>265000</v>
      </c>
      <c r="L448" s="84">
        <f t="shared" si="38"/>
        <v>0.9821816601477619</v>
      </c>
      <c r="M448" s="84">
        <f t="shared" si="39"/>
        <v>0.9989316239316239</v>
      </c>
      <c r="N448" s="84">
        <f t="shared" si="40"/>
        <v>0.9706959706959707</v>
      </c>
    </row>
    <row r="449" spans="1:14" s="83" customFormat="1" ht="25.5">
      <c r="A449" s="12"/>
      <c r="B449" s="12"/>
      <c r="C449" s="15" t="s">
        <v>65</v>
      </c>
      <c r="D449" s="14">
        <v>306000</v>
      </c>
      <c r="E449" s="14">
        <v>161000</v>
      </c>
      <c r="F449" s="14">
        <v>355200</v>
      </c>
      <c r="G449" s="14">
        <v>187200</v>
      </c>
      <c r="H449" s="34">
        <f t="shared" si="41"/>
        <v>168000</v>
      </c>
      <c r="I449" s="48">
        <v>347000</v>
      </c>
      <c r="J449" s="35">
        <v>187000</v>
      </c>
      <c r="K449" s="14">
        <f t="shared" si="42"/>
        <v>160000</v>
      </c>
      <c r="L449" s="57">
        <f t="shared" si="38"/>
        <v>0.9769144144144144</v>
      </c>
      <c r="M449" s="57">
        <f t="shared" si="39"/>
        <v>0.9989316239316239</v>
      </c>
      <c r="N449" s="57">
        <f t="shared" si="40"/>
        <v>0.9523809523809523</v>
      </c>
    </row>
    <row r="450" spans="1:14" s="83" customFormat="1" ht="25.5">
      <c r="A450" s="12"/>
      <c r="B450" s="12"/>
      <c r="C450" s="13" t="s">
        <v>329</v>
      </c>
      <c r="D450" s="14">
        <v>100000</v>
      </c>
      <c r="E450" s="14"/>
      <c r="F450" s="14">
        <v>105000</v>
      </c>
      <c r="G450" s="14"/>
      <c r="H450" s="34">
        <f t="shared" si="41"/>
        <v>105000</v>
      </c>
      <c r="I450" s="48">
        <v>105000</v>
      </c>
      <c r="J450" s="35"/>
      <c r="K450" s="14">
        <f t="shared" si="42"/>
        <v>105000</v>
      </c>
      <c r="L450" s="57">
        <f t="shared" si="38"/>
        <v>1</v>
      </c>
      <c r="M450" s="57"/>
      <c r="N450" s="57">
        <f t="shared" si="40"/>
        <v>1</v>
      </c>
    </row>
    <row r="451" spans="1:14" s="83" customFormat="1" ht="12.75">
      <c r="A451" s="8"/>
      <c r="B451" s="8">
        <v>90015</v>
      </c>
      <c r="C451" s="10" t="s">
        <v>330</v>
      </c>
      <c r="D451" s="11">
        <f>SUM(D452:D452)</f>
        <v>3100000</v>
      </c>
      <c r="E451" s="11">
        <f>SUM(E452:E452)</f>
        <v>0</v>
      </c>
      <c r="F451" s="11">
        <f>SUM(F452:F452)</f>
        <v>3290000</v>
      </c>
      <c r="G451" s="11">
        <f>SUM(G452:G452)</f>
        <v>0</v>
      </c>
      <c r="H451" s="32">
        <f t="shared" si="41"/>
        <v>3290000</v>
      </c>
      <c r="I451" s="47">
        <f>SUM(I452:I452)</f>
        <v>3200000</v>
      </c>
      <c r="J451" s="33">
        <f>SUM(J452:J452)</f>
        <v>0</v>
      </c>
      <c r="K451" s="11">
        <f t="shared" si="42"/>
        <v>3200000</v>
      </c>
      <c r="L451" s="84">
        <f t="shared" si="38"/>
        <v>0.9726443768996961</v>
      </c>
      <c r="M451" s="84"/>
      <c r="N451" s="84">
        <f t="shared" si="40"/>
        <v>0.9726443768996961</v>
      </c>
    </row>
    <row r="452" spans="1:14" s="83" customFormat="1" ht="12.75">
      <c r="A452" s="12"/>
      <c r="B452" s="8"/>
      <c r="C452" s="13" t="s">
        <v>331</v>
      </c>
      <c r="D452" s="14">
        <v>3100000</v>
      </c>
      <c r="E452" s="14"/>
      <c r="F452" s="14">
        <v>3290000</v>
      </c>
      <c r="G452" s="14"/>
      <c r="H452" s="34">
        <f t="shared" si="41"/>
        <v>3290000</v>
      </c>
      <c r="I452" s="48">
        <v>3200000</v>
      </c>
      <c r="J452" s="35"/>
      <c r="K452" s="14">
        <f t="shared" si="42"/>
        <v>3200000</v>
      </c>
      <c r="L452" s="57">
        <f t="shared" si="38"/>
        <v>0.9726443768996961</v>
      </c>
      <c r="M452" s="57"/>
      <c r="N452" s="57">
        <f t="shared" si="40"/>
        <v>0.9726443768996961</v>
      </c>
    </row>
    <row r="453" spans="1:14" s="83" customFormat="1" ht="12.75">
      <c r="A453" s="8"/>
      <c r="B453" s="8">
        <v>90017</v>
      </c>
      <c r="C453" s="10" t="s">
        <v>332</v>
      </c>
      <c r="D453" s="11">
        <f>SUM(D454:D454)</f>
        <v>2518200</v>
      </c>
      <c r="E453" s="11">
        <f>SUM(E454:E454)</f>
        <v>2062700</v>
      </c>
      <c r="F453" s="11">
        <f>SUM(F454:F454)</f>
        <v>3208200</v>
      </c>
      <c r="G453" s="11">
        <f>SUM(G454:G454)</f>
        <v>2625500</v>
      </c>
      <c r="H453" s="32">
        <f t="shared" si="41"/>
        <v>582700</v>
      </c>
      <c r="I453" s="47">
        <f>SUM(I454:I454)</f>
        <v>2820000</v>
      </c>
      <c r="J453" s="33">
        <f>SUM(J454:J454)</f>
        <v>2270000</v>
      </c>
      <c r="K453" s="11">
        <f t="shared" si="42"/>
        <v>550000</v>
      </c>
      <c r="L453" s="84">
        <f t="shared" si="38"/>
        <v>0.878997568730129</v>
      </c>
      <c r="M453" s="84">
        <f t="shared" si="39"/>
        <v>0.8645972195772234</v>
      </c>
      <c r="N453" s="84">
        <f t="shared" si="40"/>
        <v>0.943881928951433</v>
      </c>
    </row>
    <row r="454" spans="1:14" s="83" customFormat="1" ht="12.75">
      <c r="A454" s="12"/>
      <c r="B454" s="8"/>
      <c r="C454" s="15" t="s">
        <v>66</v>
      </c>
      <c r="D454" s="14">
        <v>2518200</v>
      </c>
      <c r="E454" s="14">
        <v>2062700</v>
      </c>
      <c r="F454" s="14">
        <v>3208200</v>
      </c>
      <c r="G454" s="14">
        <v>2625500</v>
      </c>
      <c r="H454" s="34">
        <f t="shared" si="41"/>
        <v>582700</v>
      </c>
      <c r="I454" s="48">
        <v>2820000</v>
      </c>
      <c r="J454" s="35">
        <v>2270000</v>
      </c>
      <c r="K454" s="14">
        <f t="shared" si="42"/>
        <v>550000</v>
      </c>
      <c r="L454" s="57">
        <f t="shared" si="38"/>
        <v>0.878997568730129</v>
      </c>
      <c r="M454" s="57">
        <f t="shared" si="39"/>
        <v>0.8645972195772234</v>
      </c>
      <c r="N454" s="57">
        <f t="shared" si="40"/>
        <v>0.943881928951433</v>
      </c>
    </row>
    <row r="455" spans="1:14" s="83" customFormat="1" ht="38.25">
      <c r="A455" s="8"/>
      <c r="B455" s="8">
        <v>90020</v>
      </c>
      <c r="C455" s="10" t="s">
        <v>333</v>
      </c>
      <c r="D455" s="11">
        <f>D456</f>
        <v>10000</v>
      </c>
      <c r="E455" s="11">
        <f>E456</f>
        <v>0</v>
      </c>
      <c r="F455" s="11">
        <f>F456</f>
        <v>10000</v>
      </c>
      <c r="G455" s="11">
        <f>G456</f>
        <v>0</v>
      </c>
      <c r="H455" s="32">
        <f t="shared" si="41"/>
        <v>10000</v>
      </c>
      <c r="I455" s="47">
        <f>I456</f>
        <v>10000</v>
      </c>
      <c r="J455" s="33">
        <f>J456</f>
        <v>0</v>
      </c>
      <c r="K455" s="11">
        <f t="shared" si="42"/>
        <v>10000</v>
      </c>
      <c r="L455" s="84">
        <f t="shared" si="38"/>
        <v>1</v>
      </c>
      <c r="M455" s="84"/>
      <c r="N455" s="84">
        <f t="shared" si="40"/>
        <v>1</v>
      </c>
    </row>
    <row r="456" spans="1:14" s="83" customFormat="1" ht="12.75">
      <c r="A456" s="12"/>
      <c r="B456" s="12"/>
      <c r="C456" s="13" t="s">
        <v>334</v>
      </c>
      <c r="D456" s="14">
        <v>10000</v>
      </c>
      <c r="E456" s="14"/>
      <c r="F456" s="14">
        <v>10000</v>
      </c>
      <c r="G456" s="14"/>
      <c r="H456" s="34">
        <f t="shared" si="41"/>
        <v>10000</v>
      </c>
      <c r="I456" s="48">
        <v>10000</v>
      </c>
      <c r="J456" s="35"/>
      <c r="K456" s="14">
        <f t="shared" si="42"/>
        <v>10000</v>
      </c>
      <c r="L456" s="57">
        <f t="shared" si="38"/>
        <v>1</v>
      </c>
      <c r="M456" s="57"/>
      <c r="N456" s="57">
        <f t="shared" si="40"/>
        <v>1</v>
      </c>
    </row>
    <row r="457" spans="1:14" s="83" customFormat="1" ht="12.75">
      <c r="A457" s="8"/>
      <c r="B457" s="8">
        <v>90095</v>
      </c>
      <c r="C457" s="10" t="s">
        <v>111</v>
      </c>
      <c r="D457" s="11">
        <f>SUM(D458:D475)</f>
        <v>2022000</v>
      </c>
      <c r="E457" s="11">
        <f>SUM(E458:E475)</f>
        <v>816400</v>
      </c>
      <c r="F457" s="11">
        <f>SUM(F458:F475)</f>
        <v>1619400</v>
      </c>
      <c r="G457" s="11">
        <f>SUM(G458:G475)</f>
        <v>874700</v>
      </c>
      <c r="H457" s="32">
        <f t="shared" si="41"/>
        <v>744700</v>
      </c>
      <c r="I457" s="47">
        <f>SUM(I458:I475)</f>
        <v>1535000</v>
      </c>
      <c r="J457" s="33">
        <f>SUM(J458:J475)</f>
        <v>874700</v>
      </c>
      <c r="K457" s="11">
        <f t="shared" si="42"/>
        <v>660300</v>
      </c>
      <c r="L457" s="84">
        <f t="shared" si="38"/>
        <v>0.9478819315795974</v>
      </c>
      <c r="M457" s="84">
        <f t="shared" si="39"/>
        <v>1</v>
      </c>
      <c r="N457" s="84">
        <f t="shared" si="40"/>
        <v>0.8866657714515912</v>
      </c>
    </row>
    <row r="458" spans="1:14" s="83" customFormat="1" ht="12.75">
      <c r="A458" s="12"/>
      <c r="B458" s="12"/>
      <c r="C458" s="13" t="s">
        <v>335</v>
      </c>
      <c r="D458" s="14">
        <v>107000</v>
      </c>
      <c r="E458" s="14"/>
      <c r="F458" s="14">
        <v>152400</v>
      </c>
      <c r="G458" s="14"/>
      <c r="H458" s="34">
        <f t="shared" si="41"/>
        <v>152400</v>
      </c>
      <c r="I458" s="48">
        <v>140000</v>
      </c>
      <c r="J458" s="35"/>
      <c r="K458" s="14">
        <f t="shared" si="42"/>
        <v>140000</v>
      </c>
      <c r="L458" s="57">
        <f t="shared" si="38"/>
        <v>0.9186351706036745</v>
      </c>
      <c r="M458" s="57"/>
      <c r="N458" s="57">
        <f t="shared" si="40"/>
        <v>0.9186351706036745</v>
      </c>
    </row>
    <row r="459" spans="1:14" s="83" customFormat="1" ht="12.75">
      <c r="A459" s="12"/>
      <c r="B459" s="12"/>
      <c r="C459" s="13" t="s">
        <v>336</v>
      </c>
      <c r="D459" s="14">
        <v>10000</v>
      </c>
      <c r="E459" s="14"/>
      <c r="F459" s="14">
        <v>15000</v>
      </c>
      <c r="G459" s="14"/>
      <c r="H459" s="34">
        <f t="shared" si="41"/>
        <v>15000</v>
      </c>
      <c r="I459" s="48">
        <v>10000</v>
      </c>
      <c r="J459" s="35"/>
      <c r="K459" s="14">
        <f t="shared" si="42"/>
        <v>10000</v>
      </c>
      <c r="L459" s="57">
        <f t="shared" si="38"/>
        <v>0.6666666666666666</v>
      </c>
      <c r="M459" s="57"/>
      <c r="N459" s="57">
        <f t="shared" si="40"/>
        <v>0.6666666666666666</v>
      </c>
    </row>
    <row r="460" spans="1:14" s="83" customFormat="1" ht="12.75">
      <c r="A460" s="12"/>
      <c r="B460" s="12"/>
      <c r="C460" s="13" t="s">
        <v>67</v>
      </c>
      <c r="D460" s="14">
        <v>3000</v>
      </c>
      <c r="E460" s="14"/>
      <c r="F460" s="14">
        <v>2000</v>
      </c>
      <c r="G460" s="14"/>
      <c r="H460" s="34">
        <f t="shared" si="41"/>
        <v>2000</v>
      </c>
      <c r="I460" s="48">
        <v>2000</v>
      </c>
      <c r="J460" s="35"/>
      <c r="K460" s="14">
        <f t="shared" si="42"/>
        <v>2000</v>
      </c>
      <c r="L460" s="57">
        <f t="shared" si="38"/>
        <v>1</v>
      </c>
      <c r="M460" s="57"/>
      <c r="N460" s="57">
        <f t="shared" si="40"/>
        <v>1</v>
      </c>
    </row>
    <row r="461" spans="1:14" s="83" customFormat="1" ht="12.75">
      <c r="A461" s="12"/>
      <c r="B461" s="12"/>
      <c r="C461" s="13" t="s">
        <v>337</v>
      </c>
      <c r="D461" s="14">
        <v>6000</v>
      </c>
      <c r="E461" s="14"/>
      <c r="F461" s="14">
        <v>15000</v>
      </c>
      <c r="G461" s="14"/>
      <c r="H461" s="34">
        <f t="shared" si="41"/>
        <v>15000</v>
      </c>
      <c r="I461" s="48">
        <v>7000</v>
      </c>
      <c r="J461" s="35"/>
      <c r="K461" s="14">
        <f t="shared" si="42"/>
        <v>7000</v>
      </c>
      <c r="L461" s="57">
        <f aca="true" t="shared" si="43" ref="L461:L515">I461/F461</f>
        <v>0.4666666666666667</v>
      </c>
      <c r="M461" s="57"/>
      <c r="N461" s="57">
        <f aca="true" t="shared" si="44" ref="N461:N508">K461/H461</f>
        <v>0.4666666666666667</v>
      </c>
    </row>
    <row r="462" spans="1:14" s="83" customFormat="1" ht="12.75">
      <c r="A462" s="12"/>
      <c r="B462" s="12"/>
      <c r="C462" s="13" t="s">
        <v>338</v>
      </c>
      <c r="D462" s="14">
        <v>20000</v>
      </c>
      <c r="E462" s="14"/>
      <c r="F462" s="14">
        <v>20000</v>
      </c>
      <c r="G462" s="14"/>
      <c r="H462" s="34">
        <f t="shared" si="41"/>
        <v>20000</v>
      </c>
      <c r="I462" s="48">
        <v>20000</v>
      </c>
      <c r="J462" s="35"/>
      <c r="K462" s="14">
        <f t="shared" si="42"/>
        <v>20000</v>
      </c>
      <c r="L462" s="57">
        <f t="shared" si="43"/>
        <v>1</v>
      </c>
      <c r="M462" s="57"/>
      <c r="N462" s="57">
        <f t="shared" si="44"/>
        <v>1</v>
      </c>
    </row>
    <row r="463" spans="1:14" s="83" customFormat="1" ht="12.75">
      <c r="A463" s="12"/>
      <c r="B463" s="12"/>
      <c r="C463" s="13" t="s">
        <v>339</v>
      </c>
      <c r="D463" s="14">
        <v>5000</v>
      </c>
      <c r="E463" s="14"/>
      <c r="F463" s="14">
        <v>5000</v>
      </c>
      <c r="G463" s="14"/>
      <c r="H463" s="34">
        <f t="shared" si="41"/>
        <v>5000</v>
      </c>
      <c r="I463" s="48">
        <v>5000</v>
      </c>
      <c r="J463" s="35"/>
      <c r="K463" s="14">
        <f t="shared" si="42"/>
        <v>5000</v>
      </c>
      <c r="L463" s="57">
        <f t="shared" si="43"/>
        <v>1</v>
      </c>
      <c r="M463" s="57"/>
      <c r="N463" s="57">
        <f t="shared" si="44"/>
        <v>1</v>
      </c>
    </row>
    <row r="464" spans="1:14" s="83" customFormat="1" ht="38.25">
      <c r="A464" s="12"/>
      <c r="B464" s="12"/>
      <c r="C464" s="13" t="s">
        <v>340</v>
      </c>
      <c r="D464" s="14">
        <v>30000</v>
      </c>
      <c r="E464" s="14"/>
      <c r="F464" s="14">
        <v>30000</v>
      </c>
      <c r="G464" s="14"/>
      <c r="H464" s="34">
        <f t="shared" si="41"/>
        <v>30000</v>
      </c>
      <c r="I464" s="48">
        <v>30000</v>
      </c>
      <c r="J464" s="35"/>
      <c r="K464" s="14">
        <f t="shared" si="42"/>
        <v>30000</v>
      </c>
      <c r="L464" s="57">
        <f t="shared" si="43"/>
        <v>1</v>
      </c>
      <c r="M464" s="57"/>
      <c r="N464" s="57">
        <f t="shared" si="44"/>
        <v>1</v>
      </c>
    </row>
    <row r="465" spans="1:14" s="83" customFormat="1" ht="12.75">
      <c r="A465" s="12"/>
      <c r="B465" s="12"/>
      <c r="C465" s="13" t="s">
        <v>341</v>
      </c>
      <c r="D465" s="14">
        <v>11000</v>
      </c>
      <c r="E465" s="14"/>
      <c r="F465" s="14">
        <v>11000</v>
      </c>
      <c r="G465" s="14"/>
      <c r="H465" s="34">
        <f t="shared" si="41"/>
        <v>11000</v>
      </c>
      <c r="I465" s="48">
        <v>11000</v>
      </c>
      <c r="J465" s="35"/>
      <c r="K465" s="14">
        <f t="shared" si="42"/>
        <v>11000</v>
      </c>
      <c r="L465" s="57">
        <f t="shared" si="43"/>
        <v>1</v>
      </c>
      <c r="M465" s="57"/>
      <c r="N465" s="57">
        <f t="shared" si="44"/>
        <v>1</v>
      </c>
    </row>
    <row r="466" spans="1:14" s="83" customFormat="1" ht="25.5">
      <c r="A466" s="12"/>
      <c r="B466" s="12"/>
      <c r="C466" s="13" t="s">
        <v>342</v>
      </c>
      <c r="D466" s="14">
        <v>60000</v>
      </c>
      <c r="E466" s="14"/>
      <c r="F466" s="14">
        <v>60000</v>
      </c>
      <c r="G466" s="14"/>
      <c r="H466" s="34">
        <f t="shared" si="41"/>
        <v>60000</v>
      </c>
      <c r="I466" s="48">
        <v>60000</v>
      </c>
      <c r="J466" s="35"/>
      <c r="K466" s="14">
        <f t="shared" si="42"/>
        <v>60000</v>
      </c>
      <c r="L466" s="57">
        <f t="shared" si="43"/>
        <v>1</v>
      </c>
      <c r="M466" s="57"/>
      <c r="N466" s="57">
        <f t="shared" si="44"/>
        <v>1</v>
      </c>
    </row>
    <row r="467" spans="1:14" s="83" customFormat="1" ht="12.75">
      <c r="A467" s="12"/>
      <c r="B467" s="12"/>
      <c r="C467" s="13" t="s">
        <v>343</v>
      </c>
      <c r="D467" s="14">
        <v>75000</v>
      </c>
      <c r="E467" s="14"/>
      <c r="F467" s="14">
        <v>75000</v>
      </c>
      <c r="G467" s="14"/>
      <c r="H467" s="34">
        <f t="shared" si="41"/>
        <v>75000</v>
      </c>
      <c r="I467" s="48">
        <v>75000</v>
      </c>
      <c r="J467" s="35"/>
      <c r="K467" s="14">
        <f t="shared" si="42"/>
        <v>75000</v>
      </c>
      <c r="L467" s="57">
        <f t="shared" si="43"/>
        <v>1</v>
      </c>
      <c r="M467" s="57"/>
      <c r="N467" s="57">
        <f t="shared" si="44"/>
        <v>1</v>
      </c>
    </row>
    <row r="468" spans="1:14" s="83" customFormat="1" ht="25.5">
      <c r="A468" s="12"/>
      <c r="B468" s="8"/>
      <c r="C468" s="17" t="s">
        <v>344</v>
      </c>
      <c r="D468" s="14">
        <v>132000</v>
      </c>
      <c r="E468" s="14"/>
      <c r="F468" s="14">
        <v>95000</v>
      </c>
      <c r="G468" s="14"/>
      <c r="H468" s="34">
        <f t="shared" si="41"/>
        <v>95000</v>
      </c>
      <c r="I468" s="48">
        <v>95000</v>
      </c>
      <c r="J468" s="35"/>
      <c r="K468" s="14">
        <f t="shared" si="42"/>
        <v>95000</v>
      </c>
      <c r="L468" s="57">
        <f t="shared" si="43"/>
        <v>1</v>
      </c>
      <c r="M468" s="57"/>
      <c r="N468" s="57">
        <f t="shared" si="44"/>
        <v>1</v>
      </c>
    </row>
    <row r="469" spans="1:14" s="83" customFormat="1" ht="25.5">
      <c r="A469" s="12"/>
      <c r="B469" s="8"/>
      <c r="C469" s="17" t="s">
        <v>345</v>
      </c>
      <c r="D469" s="14">
        <v>15000</v>
      </c>
      <c r="E469" s="14"/>
      <c r="F469" s="14">
        <v>25000</v>
      </c>
      <c r="G469" s="14"/>
      <c r="H469" s="34">
        <f t="shared" si="41"/>
        <v>25000</v>
      </c>
      <c r="I469" s="48">
        <v>15000</v>
      </c>
      <c r="J469" s="35"/>
      <c r="K469" s="14">
        <f t="shared" si="42"/>
        <v>15000</v>
      </c>
      <c r="L469" s="57">
        <f t="shared" si="43"/>
        <v>0.6</v>
      </c>
      <c r="M469" s="57"/>
      <c r="N469" s="57">
        <f t="shared" si="44"/>
        <v>0.6</v>
      </c>
    </row>
    <row r="470" spans="1:14" s="83" customFormat="1" ht="25.5">
      <c r="A470" s="12"/>
      <c r="B470" s="12"/>
      <c r="C470" s="13" t="s">
        <v>346</v>
      </c>
      <c r="D470" s="14">
        <v>1000000</v>
      </c>
      <c r="E470" s="14">
        <v>816400</v>
      </c>
      <c r="F470" s="14">
        <v>990000</v>
      </c>
      <c r="G470" s="14">
        <v>874700</v>
      </c>
      <c r="H470" s="34">
        <f t="shared" si="41"/>
        <v>115300</v>
      </c>
      <c r="I470" s="48">
        <v>990000</v>
      </c>
      <c r="J470" s="35">
        <v>874700</v>
      </c>
      <c r="K470" s="14">
        <f t="shared" si="42"/>
        <v>115300</v>
      </c>
      <c r="L470" s="57">
        <f t="shared" si="43"/>
        <v>1</v>
      </c>
      <c r="M470" s="57">
        <f>J470/G470</f>
        <v>1</v>
      </c>
      <c r="N470" s="57">
        <f t="shared" si="44"/>
        <v>1</v>
      </c>
    </row>
    <row r="471" spans="1:14" s="83" customFormat="1" ht="25.5">
      <c r="A471" s="12"/>
      <c r="B471" s="12"/>
      <c r="C471" s="13" t="s">
        <v>68</v>
      </c>
      <c r="D471" s="14">
        <v>50000</v>
      </c>
      <c r="E471" s="14"/>
      <c r="F471" s="14">
        <v>104000</v>
      </c>
      <c r="G471" s="14"/>
      <c r="H471" s="34">
        <f t="shared" si="41"/>
        <v>104000</v>
      </c>
      <c r="I471" s="48">
        <v>60000</v>
      </c>
      <c r="J471" s="35"/>
      <c r="K471" s="14">
        <f t="shared" si="42"/>
        <v>60000</v>
      </c>
      <c r="L471" s="57">
        <f t="shared" si="43"/>
        <v>0.5769230769230769</v>
      </c>
      <c r="M471" s="57"/>
      <c r="N471" s="57">
        <f t="shared" si="44"/>
        <v>0.5769230769230769</v>
      </c>
    </row>
    <row r="472" spans="1:14" s="83" customFormat="1" ht="25.5">
      <c r="A472" s="12"/>
      <c r="B472" s="12"/>
      <c r="C472" s="13" t="s">
        <v>69</v>
      </c>
      <c r="D472" s="14">
        <v>24000</v>
      </c>
      <c r="E472" s="14"/>
      <c r="F472" s="14"/>
      <c r="G472" s="14"/>
      <c r="H472" s="34">
        <f t="shared" si="41"/>
        <v>0</v>
      </c>
      <c r="I472" s="48"/>
      <c r="J472" s="35"/>
      <c r="K472" s="14">
        <f t="shared" si="42"/>
        <v>0</v>
      </c>
      <c r="L472" s="57"/>
      <c r="M472" s="57"/>
      <c r="N472" s="57"/>
    </row>
    <row r="473" spans="1:14" s="83" customFormat="1" ht="38.25">
      <c r="A473" s="12"/>
      <c r="B473" s="12"/>
      <c r="C473" s="17" t="s">
        <v>70</v>
      </c>
      <c r="D473" s="25">
        <v>424000</v>
      </c>
      <c r="E473" s="14"/>
      <c r="F473" s="25"/>
      <c r="G473" s="25"/>
      <c r="H473" s="34">
        <f aca="true" t="shared" si="45" ref="H473:H504">F473-G473</f>
        <v>0</v>
      </c>
      <c r="I473" s="55"/>
      <c r="J473" s="53"/>
      <c r="K473" s="14">
        <f aca="true" t="shared" si="46" ref="K473:K504">I473-J473</f>
        <v>0</v>
      </c>
      <c r="L473" s="57"/>
      <c r="M473" s="57"/>
      <c r="N473" s="57"/>
    </row>
    <row r="474" spans="1:14" s="83" customFormat="1" ht="51">
      <c r="A474" s="12"/>
      <c r="B474" s="12"/>
      <c r="C474" s="17" t="s">
        <v>71</v>
      </c>
      <c r="D474" s="25">
        <v>15000</v>
      </c>
      <c r="E474" s="14"/>
      <c r="F474" s="25">
        <v>20000</v>
      </c>
      <c r="G474" s="25"/>
      <c r="H474" s="34">
        <f t="shared" si="45"/>
        <v>20000</v>
      </c>
      <c r="I474" s="55">
        <v>15000</v>
      </c>
      <c r="J474" s="53"/>
      <c r="K474" s="14">
        <f t="shared" si="46"/>
        <v>15000</v>
      </c>
      <c r="L474" s="57">
        <f t="shared" si="43"/>
        <v>0.75</v>
      </c>
      <c r="M474" s="57"/>
      <c r="N474" s="57">
        <f t="shared" si="44"/>
        <v>0.75</v>
      </c>
    </row>
    <row r="475" spans="1:14" s="83" customFormat="1" ht="38.25">
      <c r="A475" s="12"/>
      <c r="B475" s="12"/>
      <c r="C475" s="17" t="s">
        <v>72</v>
      </c>
      <c r="D475" s="25">
        <v>35000</v>
      </c>
      <c r="E475" s="14"/>
      <c r="F475" s="25"/>
      <c r="G475" s="25"/>
      <c r="H475" s="34">
        <f t="shared" si="45"/>
        <v>0</v>
      </c>
      <c r="I475" s="55"/>
      <c r="J475" s="53"/>
      <c r="K475" s="14">
        <f t="shared" si="46"/>
        <v>0</v>
      </c>
      <c r="L475" s="57"/>
      <c r="M475" s="57"/>
      <c r="N475" s="57"/>
    </row>
    <row r="476" spans="1:14" s="83" customFormat="1" ht="25.5">
      <c r="A476" s="6">
        <v>921</v>
      </c>
      <c r="B476" s="6"/>
      <c r="C476" s="7" t="s">
        <v>347</v>
      </c>
      <c r="D476" s="7">
        <f>D479+D483+D487+D489+D491+D495+D477</f>
        <v>10332500</v>
      </c>
      <c r="E476" s="7">
        <f>E479+E483+E487+E489+E491+E495+E477</f>
        <v>33000</v>
      </c>
      <c r="F476" s="7">
        <f>F479+F483+F487+F489+F491+F495+F477</f>
        <v>11868000</v>
      </c>
      <c r="G476" s="7">
        <f>G479+G483+G487+G489+G491+G495+G477</f>
        <v>110000</v>
      </c>
      <c r="H476" s="70">
        <f t="shared" si="45"/>
        <v>11758000</v>
      </c>
      <c r="I476" s="54">
        <f>I479+I483+I487+I489+I491+I495+I477</f>
        <v>9655000</v>
      </c>
      <c r="J476" s="52">
        <f>J479+J483+J487+J489+J491+J495+J477</f>
        <v>55000</v>
      </c>
      <c r="K476" s="7">
        <f t="shared" si="46"/>
        <v>9600000</v>
      </c>
      <c r="L476" s="82">
        <f t="shared" si="43"/>
        <v>0.8135321873946748</v>
      </c>
      <c r="M476" s="82">
        <f>J476/G476</f>
        <v>0.5</v>
      </c>
      <c r="N476" s="82">
        <f t="shared" si="44"/>
        <v>0.8164653852696037</v>
      </c>
    </row>
    <row r="477" spans="1:14" s="83" customFormat="1" ht="12.75">
      <c r="A477" s="8"/>
      <c r="B477" s="8">
        <v>92104</v>
      </c>
      <c r="C477" s="10" t="s">
        <v>348</v>
      </c>
      <c r="D477" s="11">
        <f>D478</f>
        <v>44200</v>
      </c>
      <c r="E477" s="11">
        <f>E478</f>
        <v>0</v>
      </c>
      <c r="F477" s="11">
        <f>F478</f>
        <v>0</v>
      </c>
      <c r="G477" s="11">
        <f>G478</f>
        <v>0</v>
      </c>
      <c r="H477" s="32">
        <f t="shared" si="45"/>
        <v>0</v>
      </c>
      <c r="I477" s="47">
        <f>I478</f>
        <v>0</v>
      </c>
      <c r="J477" s="33">
        <f>J478</f>
        <v>0</v>
      </c>
      <c r="K477" s="11">
        <f t="shared" si="46"/>
        <v>0</v>
      </c>
      <c r="L477" s="84"/>
      <c r="M477" s="84"/>
      <c r="N477" s="84"/>
    </row>
    <row r="478" spans="1:14" s="83" customFormat="1" ht="12.75">
      <c r="A478" s="12"/>
      <c r="B478" s="12"/>
      <c r="C478" s="13" t="s">
        <v>349</v>
      </c>
      <c r="D478" s="14">
        <v>44200</v>
      </c>
      <c r="E478" s="14"/>
      <c r="F478" s="14"/>
      <c r="G478" s="14"/>
      <c r="H478" s="34">
        <f t="shared" si="45"/>
        <v>0</v>
      </c>
      <c r="I478" s="48"/>
      <c r="J478" s="35"/>
      <c r="K478" s="14">
        <f t="shared" si="46"/>
        <v>0</v>
      </c>
      <c r="L478" s="57"/>
      <c r="M478" s="57"/>
      <c r="N478" s="57"/>
    </row>
    <row r="479" spans="1:14" s="83" customFormat="1" ht="12.75">
      <c r="A479" s="8"/>
      <c r="B479" s="8">
        <v>92106</v>
      </c>
      <c r="C479" s="10" t="s">
        <v>350</v>
      </c>
      <c r="D479" s="11">
        <f>SUM(D480:D482)</f>
        <v>2854700</v>
      </c>
      <c r="E479" s="11">
        <f>SUM(E480:E482)</f>
        <v>6000</v>
      </c>
      <c r="F479" s="11">
        <f>SUM(F480:F482)</f>
        <v>3350000</v>
      </c>
      <c r="G479" s="11">
        <f>SUM(G480:G482)</f>
        <v>0</v>
      </c>
      <c r="H479" s="32">
        <f t="shared" si="45"/>
        <v>3350000</v>
      </c>
      <c r="I479" s="47">
        <f>SUM(I480:I482)</f>
        <v>2900000</v>
      </c>
      <c r="J479" s="33">
        <f>SUM(J480:J482)</f>
        <v>0</v>
      </c>
      <c r="K479" s="11">
        <f t="shared" si="46"/>
        <v>2900000</v>
      </c>
      <c r="L479" s="84">
        <f t="shared" si="43"/>
        <v>0.8656716417910447</v>
      </c>
      <c r="M479" s="84"/>
      <c r="N479" s="84">
        <f t="shared" si="44"/>
        <v>0.8656716417910447</v>
      </c>
    </row>
    <row r="480" spans="1:14" s="83" customFormat="1" ht="12.75">
      <c r="A480" s="12"/>
      <c r="B480" s="12"/>
      <c r="C480" s="15" t="s">
        <v>73</v>
      </c>
      <c r="D480" s="14">
        <v>2728700</v>
      </c>
      <c r="E480" s="14"/>
      <c r="F480" s="14">
        <v>3350000</v>
      </c>
      <c r="G480" s="14"/>
      <c r="H480" s="34">
        <f t="shared" si="45"/>
        <v>3350000</v>
      </c>
      <c r="I480" s="48">
        <v>2900000</v>
      </c>
      <c r="J480" s="35"/>
      <c r="K480" s="14">
        <f t="shared" si="46"/>
        <v>2900000</v>
      </c>
      <c r="L480" s="57">
        <f t="shared" si="43"/>
        <v>0.8656716417910447</v>
      </c>
      <c r="M480" s="57"/>
      <c r="N480" s="57">
        <f t="shared" si="44"/>
        <v>0.8656716417910447</v>
      </c>
    </row>
    <row r="481" spans="1:14" s="83" customFormat="1" ht="25.5">
      <c r="A481" s="12"/>
      <c r="B481" s="12"/>
      <c r="C481" s="15" t="s">
        <v>74</v>
      </c>
      <c r="D481" s="14">
        <v>120000</v>
      </c>
      <c r="E481" s="14"/>
      <c r="F481" s="14"/>
      <c r="G481" s="14"/>
      <c r="H481" s="34">
        <f t="shared" si="45"/>
        <v>0</v>
      </c>
      <c r="I481" s="48"/>
      <c r="J481" s="35"/>
      <c r="K481" s="14">
        <f t="shared" si="46"/>
        <v>0</v>
      </c>
      <c r="L481" s="57"/>
      <c r="M481" s="57"/>
      <c r="N481" s="57"/>
    </row>
    <row r="482" spans="1:14" s="83" customFormat="1" ht="63.75">
      <c r="A482" s="12"/>
      <c r="B482" s="12"/>
      <c r="C482" s="13" t="s">
        <v>75</v>
      </c>
      <c r="D482" s="14">
        <v>6000</v>
      </c>
      <c r="E482" s="14">
        <v>6000</v>
      </c>
      <c r="F482" s="14"/>
      <c r="G482" s="14"/>
      <c r="H482" s="34">
        <f t="shared" si="45"/>
        <v>0</v>
      </c>
      <c r="I482" s="48"/>
      <c r="J482" s="35"/>
      <c r="K482" s="14">
        <f t="shared" si="46"/>
        <v>0</v>
      </c>
      <c r="L482" s="57"/>
      <c r="M482" s="57"/>
      <c r="N482" s="57"/>
    </row>
    <row r="483" spans="1:14" s="83" customFormat="1" ht="12.75">
      <c r="A483" s="8"/>
      <c r="B483" s="8">
        <v>92109</v>
      </c>
      <c r="C483" s="10" t="s">
        <v>351</v>
      </c>
      <c r="D483" s="11">
        <f>SUM(D484:D486)</f>
        <v>1792600</v>
      </c>
      <c r="E483" s="11">
        <f>SUM(E484:E486)</f>
        <v>0</v>
      </c>
      <c r="F483" s="11">
        <f>SUM(F484:F486)</f>
        <v>1730000</v>
      </c>
      <c r="G483" s="11">
        <f>SUM(G484:G486)</f>
        <v>0</v>
      </c>
      <c r="H483" s="32">
        <f t="shared" si="45"/>
        <v>1730000</v>
      </c>
      <c r="I483" s="47">
        <f>SUM(I484:I486)</f>
        <v>1175000</v>
      </c>
      <c r="J483" s="33">
        <f>SUM(J484:J486)</f>
        <v>0</v>
      </c>
      <c r="K483" s="11">
        <f t="shared" si="46"/>
        <v>1175000</v>
      </c>
      <c r="L483" s="84">
        <f t="shared" si="43"/>
        <v>0.6791907514450867</v>
      </c>
      <c r="M483" s="84"/>
      <c r="N483" s="84">
        <f t="shared" si="44"/>
        <v>0.6791907514450867</v>
      </c>
    </row>
    <row r="484" spans="1:14" s="83" customFormat="1" ht="12.75">
      <c r="A484" s="12"/>
      <c r="B484" s="12"/>
      <c r="C484" s="15" t="s">
        <v>76</v>
      </c>
      <c r="D484" s="14">
        <v>1494100</v>
      </c>
      <c r="E484" s="14"/>
      <c r="F484" s="14">
        <v>1520000</v>
      </c>
      <c r="G484" s="14"/>
      <c r="H484" s="34">
        <f t="shared" si="45"/>
        <v>1520000</v>
      </c>
      <c r="I484" s="48">
        <v>975000</v>
      </c>
      <c r="J484" s="35"/>
      <c r="K484" s="14">
        <f t="shared" si="46"/>
        <v>975000</v>
      </c>
      <c r="L484" s="57">
        <f t="shared" si="43"/>
        <v>0.6414473684210527</v>
      </c>
      <c r="M484" s="57"/>
      <c r="N484" s="57">
        <f t="shared" si="44"/>
        <v>0.6414473684210527</v>
      </c>
    </row>
    <row r="485" spans="1:14" s="83" customFormat="1" ht="12.75">
      <c r="A485" s="12"/>
      <c r="B485" s="12"/>
      <c r="C485" s="13" t="s">
        <v>352</v>
      </c>
      <c r="D485" s="14">
        <v>196000</v>
      </c>
      <c r="E485" s="14"/>
      <c r="F485" s="14">
        <v>210000</v>
      </c>
      <c r="G485" s="14"/>
      <c r="H485" s="34">
        <f t="shared" si="45"/>
        <v>210000</v>
      </c>
      <c r="I485" s="48">
        <v>200000</v>
      </c>
      <c r="J485" s="35"/>
      <c r="K485" s="14">
        <f t="shared" si="46"/>
        <v>200000</v>
      </c>
      <c r="L485" s="57">
        <f t="shared" si="43"/>
        <v>0.9523809523809523</v>
      </c>
      <c r="M485" s="57"/>
      <c r="N485" s="57">
        <f t="shared" si="44"/>
        <v>0.9523809523809523</v>
      </c>
    </row>
    <row r="486" spans="1:14" s="83" customFormat="1" ht="38.25">
      <c r="A486" s="12"/>
      <c r="B486" s="12"/>
      <c r="C486" s="13" t="s">
        <v>77</v>
      </c>
      <c r="D486" s="14">
        <v>102500</v>
      </c>
      <c r="E486" s="14"/>
      <c r="F486" s="14"/>
      <c r="G486" s="14"/>
      <c r="H486" s="34">
        <f t="shared" si="45"/>
        <v>0</v>
      </c>
      <c r="I486" s="48"/>
      <c r="J486" s="35"/>
      <c r="K486" s="14">
        <f t="shared" si="46"/>
        <v>0</v>
      </c>
      <c r="L486" s="57"/>
      <c r="M486" s="57"/>
      <c r="N486" s="57"/>
    </row>
    <row r="487" spans="1:14" s="83" customFormat="1" ht="12.75">
      <c r="A487" s="8"/>
      <c r="B487" s="8">
        <v>92110</v>
      </c>
      <c r="C487" s="10" t="s">
        <v>78</v>
      </c>
      <c r="D487" s="11">
        <f>SUM(D488:D488)</f>
        <v>1248000</v>
      </c>
      <c r="E487" s="11">
        <f>SUM(E488:E488)</f>
        <v>0</v>
      </c>
      <c r="F487" s="11">
        <f>SUM(F488:F488)</f>
        <v>1500000</v>
      </c>
      <c r="G487" s="11">
        <f>SUM(G488:G488)</f>
        <v>0</v>
      </c>
      <c r="H487" s="32">
        <f t="shared" si="45"/>
        <v>1500000</v>
      </c>
      <c r="I487" s="47">
        <f>SUM(I488:I488)</f>
        <v>1200000</v>
      </c>
      <c r="J487" s="33">
        <f>SUM(J488:J488)</f>
        <v>0</v>
      </c>
      <c r="K487" s="11">
        <f t="shared" si="46"/>
        <v>1200000</v>
      </c>
      <c r="L487" s="84">
        <f t="shared" si="43"/>
        <v>0.8</v>
      </c>
      <c r="M487" s="84"/>
      <c r="N487" s="84">
        <f t="shared" si="44"/>
        <v>0.8</v>
      </c>
    </row>
    <row r="488" spans="1:14" s="83" customFormat="1" ht="12.75">
      <c r="A488" s="12"/>
      <c r="B488" s="12"/>
      <c r="C488" s="15" t="s">
        <v>79</v>
      </c>
      <c r="D488" s="14">
        <v>1248000</v>
      </c>
      <c r="E488" s="14"/>
      <c r="F488" s="14">
        <v>1500000</v>
      </c>
      <c r="G488" s="14"/>
      <c r="H488" s="34">
        <f t="shared" si="45"/>
        <v>1500000</v>
      </c>
      <c r="I488" s="48">
        <v>1200000</v>
      </c>
      <c r="J488" s="35"/>
      <c r="K488" s="14">
        <f t="shared" si="46"/>
        <v>1200000</v>
      </c>
      <c r="L488" s="57">
        <f t="shared" si="43"/>
        <v>0.8</v>
      </c>
      <c r="M488" s="57"/>
      <c r="N488" s="57">
        <f t="shared" si="44"/>
        <v>0.8</v>
      </c>
    </row>
    <row r="489" spans="1:14" s="83" customFormat="1" ht="12.75">
      <c r="A489" s="8"/>
      <c r="B489" s="8">
        <v>92116</v>
      </c>
      <c r="C489" s="10" t="s">
        <v>353</v>
      </c>
      <c r="D489" s="11">
        <f>SUM(D490:D490)</f>
        <v>2576200</v>
      </c>
      <c r="E489" s="11">
        <f>SUM(E490:E490)</f>
        <v>0</v>
      </c>
      <c r="F489" s="11">
        <f>SUM(F490:F490)</f>
        <v>2745000</v>
      </c>
      <c r="G489" s="11">
        <f>SUM(G490:G490)</f>
        <v>0</v>
      </c>
      <c r="H489" s="32">
        <f t="shared" si="45"/>
        <v>2745000</v>
      </c>
      <c r="I489" s="47">
        <f>SUM(I490:I490)</f>
        <v>2600000</v>
      </c>
      <c r="J489" s="33">
        <f>SUM(J490:J490)</f>
        <v>0</v>
      </c>
      <c r="K489" s="11">
        <f t="shared" si="46"/>
        <v>2600000</v>
      </c>
      <c r="L489" s="84">
        <f t="shared" si="43"/>
        <v>0.9471766848816029</v>
      </c>
      <c r="M489" s="84"/>
      <c r="N489" s="84">
        <f t="shared" si="44"/>
        <v>0.9471766848816029</v>
      </c>
    </row>
    <row r="490" spans="1:14" s="83" customFormat="1" ht="12.75">
      <c r="A490" s="12"/>
      <c r="B490" s="12"/>
      <c r="C490" s="15" t="s">
        <v>80</v>
      </c>
      <c r="D490" s="14">
        <v>2576200</v>
      </c>
      <c r="E490" s="14"/>
      <c r="F490" s="14">
        <v>2745000</v>
      </c>
      <c r="G490" s="14"/>
      <c r="H490" s="34">
        <f t="shared" si="45"/>
        <v>2745000</v>
      </c>
      <c r="I490" s="48">
        <v>2600000</v>
      </c>
      <c r="J490" s="35"/>
      <c r="K490" s="14">
        <f t="shared" si="46"/>
        <v>2600000</v>
      </c>
      <c r="L490" s="57">
        <f t="shared" si="43"/>
        <v>0.9471766848816029</v>
      </c>
      <c r="M490" s="57"/>
      <c r="N490" s="57">
        <f t="shared" si="44"/>
        <v>0.9471766848816029</v>
      </c>
    </row>
    <row r="491" spans="1:14" s="83" customFormat="1" ht="12.75">
      <c r="A491" s="8"/>
      <c r="B491" s="8">
        <v>92120</v>
      </c>
      <c r="C491" s="10" t="s">
        <v>354</v>
      </c>
      <c r="D491" s="11">
        <f>SUM(D492:D494)</f>
        <v>1273000</v>
      </c>
      <c r="E491" s="11">
        <f>SUM(E492:E494)</f>
        <v>12000</v>
      </c>
      <c r="F491" s="11">
        <f>SUM(F492:F494)</f>
        <v>1898000</v>
      </c>
      <c r="G491" s="11">
        <f>SUM(G492:G494)</f>
        <v>95000</v>
      </c>
      <c r="H491" s="32">
        <f t="shared" si="45"/>
        <v>1803000</v>
      </c>
      <c r="I491" s="47">
        <f>SUM(I492:I494)</f>
        <v>1230000</v>
      </c>
      <c r="J491" s="33">
        <f>SUM(J492:J494)</f>
        <v>40000</v>
      </c>
      <c r="K491" s="11">
        <f t="shared" si="46"/>
        <v>1190000</v>
      </c>
      <c r="L491" s="84">
        <f t="shared" si="43"/>
        <v>0.6480505795574288</v>
      </c>
      <c r="M491" s="84">
        <f>J491/G491</f>
        <v>0.42105263157894735</v>
      </c>
      <c r="N491" s="84">
        <f t="shared" si="44"/>
        <v>0.6600110926234054</v>
      </c>
    </row>
    <row r="492" spans="1:14" s="83" customFormat="1" ht="12.75">
      <c r="A492" s="12"/>
      <c r="B492" s="12"/>
      <c r="C492" s="13" t="s">
        <v>109</v>
      </c>
      <c r="D492" s="14">
        <v>160000</v>
      </c>
      <c r="E492" s="14">
        <v>12000</v>
      </c>
      <c r="F492" s="14">
        <v>255000</v>
      </c>
      <c r="G492" s="14">
        <v>95000</v>
      </c>
      <c r="H492" s="34">
        <f t="shared" si="45"/>
        <v>160000</v>
      </c>
      <c r="I492" s="48">
        <v>160000</v>
      </c>
      <c r="J492" s="35">
        <v>40000</v>
      </c>
      <c r="K492" s="14">
        <f t="shared" si="46"/>
        <v>120000</v>
      </c>
      <c r="L492" s="57">
        <f t="shared" si="43"/>
        <v>0.6274509803921569</v>
      </c>
      <c r="M492" s="57">
        <f>J492/G492</f>
        <v>0.42105263157894735</v>
      </c>
      <c r="N492" s="57">
        <f t="shared" si="44"/>
        <v>0.75</v>
      </c>
    </row>
    <row r="493" spans="1:14" s="83" customFormat="1" ht="25.5">
      <c r="A493" s="12"/>
      <c r="B493" s="12"/>
      <c r="C493" s="17" t="s">
        <v>428</v>
      </c>
      <c r="D493" s="14">
        <v>573000</v>
      </c>
      <c r="E493" s="14"/>
      <c r="F493" s="14">
        <v>743000</v>
      </c>
      <c r="G493" s="14"/>
      <c r="H493" s="34">
        <f>F493-G493</f>
        <v>743000</v>
      </c>
      <c r="I493" s="48">
        <v>570000</v>
      </c>
      <c r="J493" s="35"/>
      <c r="K493" s="14">
        <f>I493-J493</f>
        <v>570000</v>
      </c>
      <c r="L493" s="57">
        <f t="shared" si="43"/>
        <v>0.7671601615074024</v>
      </c>
      <c r="M493" s="57"/>
      <c r="N493" s="57">
        <f t="shared" si="44"/>
        <v>0.7671601615074024</v>
      </c>
    </row>
    <row r="494" spans="1:14" s="83" customFormat="1" ht="38.25">
      <c r="A494" s="12"/>
      <c r="B494" s="12"/>
      <c r="C494" s="17" t="s">
        <v>355</v>
      </c>
      <c r="D494" s="14">
        <v>540000</v>
      </c>
      <c r="E494" s="14"/>
      <c r="F494" s="14">
        <v>900000</v>
      </c>
      <c r="G494" s="14"/>
      <c r="H494" s="34">
        <f t="shared" si="45"/>
        <v>900000</v>
      </c>
      <c r="I494" s="48">
        <v>500000</v>
      </c>
      <c r="J494" s="35"/>
      <c r="K494" s="14">
        <f t="shared" si="46"/>
        <v>500000</v>
      </c>
      <c r="L494" s="57">
        <f t="shared" si="43"/>
        <v>0.5555555555555556</v>
      </c>
      <c r="M494" s="57"/>
      <c r="N494" s="57">
        <f t="shared" si="44"/>
        <v>0.5555555555555556</v>
      </c>
    </row>
    <row r="495" spans="1:14" s="83" customFormat="1" ht="12.75">
      <c r="A495" s="8"/>
      <c r="B495" s="8">
        <v>92195</v>
      </c>
      <c r="C495" s="10" t="s">
        <v>111</v>
      </c>
      <c r="D495" s="11">
        <f>SUM(D496:D496)</f>
        <v>543800</v>
      </c>
      <c r="E495" s="11">
        <f>SUM(E496:E496)</f>
        <v>15000</v>
      </c>
      <c r="F495" s="11">
        <f>SUM(F496:F496)</f>
        <v>645000</v>
      </c>
      <c r="G495" s="11">
        <f>SUM(G496:G496)</f>
        <v>15000</v>
      </c>
      <c r="H495" s="32">
        <f t="shared" si="45"/>
        <v>630000</v>
      </c>
      <c r="I495" s="47">
        <f>SUM(I496:I496)</f>
        <v>550000</v>
      </c>
      <c r="J495" s="33">
        <f>SUM(J496:J496)</f>
        <v>15000</v>
      </c>
      <c r="K495" s="11">
        <f t="shared" si="46"/>
        <v>535000</v>
      </c>
      <c r="L495" s="84">
        <f t="shared" si="43"/>
        <v>0.8527131782945736</v>
      </c>
      <c r="M495" s="84">
        <f>J495/G495</f>
        <v>1</v>
      </c>
      <c r="N495" s="84">
        <f t="shared" si="44"/>
        <v>0.8492063492063492</v>
      </c>
    </row>
    <row r="496" spans="1:14" s="83" customFormat="1" ht="12.75">
      <c r="A496" s="12"/>
      <c r="B496" s="12"/>
      <c r="C496" s="13" t="s">
        <v>109</v>
      </c>
      <c r="D496" s="14">
        <v>543800</v>
      </c>
      <c r="E496" s="14">
        <v>15000</v>
      </c>
      <c r="F496" s="14">
        <v>645000</v>
      </c>
      <c r="G496" s="14">
        <v>15000</v>
      </c>
      <c r="H496" s="34">
        <f t="shared" si="45"/>
        <v>630000</v>
      </c>
      <c r="I496" s="48">
        <v>550000</v>
      </c>
      <c r="J496" s="35">
        <v>15000</v>
      </c>
      <c r="K496" s="14">
        <f t="shared" si="46"/>
        <v>535000</v>
      </c>
      <c r="L496" s="57">
        <f t="shared" si="43"/>
        <v>0.8527131782945736</v>
      </c>
      <c r="M496" s="57">
        <f>J496/G496</f>
        <v>1</v>
      </c>
      <c r="N496" s="57">
        <f t="shared" si="44"/>
        <v>0.8492063492063492</v>
      </c>
    </row>
    <row r="497" spans="1:14" s="83" customFormat="1" ht="38.25">
      <c r="A497" s="6">
        <v>925</v>
      </c>
      <c r="B497" s="6"/>
      <c r="C497" s="7" t="s">
        <v>356</v>
      </c>
      <c r="D497" s="7">
        <f>D498+D500</f>
        <v>5991200</v>
      </c>
      <c r="E497" s="7">
        <f>E498+E500</f>
        <v>3441800</v>
      </c>
      <c r="F497" s="7">
        <f>F498+F500</f>
        <v>7732100</v>
      </c>
      <c r="G497" s="7">
        <f>G498+G500</f>
        <v>4195700</v>
      </c>
      <c r="H497" s="70">
        <f t="shared" si="45"/>
        <v>3536400</v>
      </c>
      <c r="I497" s="54">
        <f>I498+I500</f>
        <v>6715000</v>
      </c>
      <c r="J497" s="52">
        <f>J498+J500</f>
        <v>3900000</v>
      </c>
      <c r="K497" s="7">
        <f t="shared" si="46"/>
        <v>2815000</v>
      </c>
      <c r="L497" s="82">
        <f t="shared" si="43"/>
        <v>0.8684574695102236</v>
      </c>
      <c r="M497" s="82">
        <f>J497/G497</f>
        <v>0.9295230831565651</v>
      </c>
      <c r="N497" s="82">
        <f t="shared" si="44"/>
        <v>0.7960072390001132</v>
      </c>
    </row>
    <row r="498" spans="1:14" s="83" customFormat="1" ht="12.75">
      <c r="A498" s="8"/>
      <c r="B498" s="8">
        <v>92503</v>
      </c>
      <c r="C498" s="10" t="s">
        <v>357</v>
      </c>
      <c r="D498" s="11">
        <f>D499</f>
        <v>15000</v>
      </c>
      <c r="E498" s="11">
        <f>E499</f>
        <v>0</v>
      </c>
      <c r="F498" s="11">
        <f>F499</f>
        <v>20000</v>
      </c>
      <c r="G498" s="11">
        <f>G499</f>
        <v>0</v>
      </c>
      <c r="H498" s="32">
        <f t="shared" si="45"/>
        <v>20000</v>
      </c>
      <c r="I498" s="47">
        <f>I499</f>
        <v>15000</v>
      </c>
      <c r="J498" s="33">
        <f>J499</f>
        <v>0</v>
      </c>
      <c r="K498" s="11">
        <f t="shared" si="46"/>
        <v>15000</v>
      </c>
      <c r="L498" s="84">
        <f t="shared" si="43"/>
        <v>0.75</v>
      </c>
      <c r="M498" s="84"/>
      <c r="N498" s="84">
        <f t="shared" si="44"/>
        <v>0.75</v>
      </c>
    </row>
    <row r="499" spans="1:14" s="83" customFormat="1" ht="12.75">
      <c r="A499" s="12"/>
      <c r="B499" s="12"/>
      <c r="C499" s="13" t="s">
        <v>109</v>
      </c>
      <c r="D499" s="14">
        <v>15000</v>
      </c>
      <c r="E499" s="14"/>
      <c r="F499" s="14">
        <v>20000</v>
      </c>
      <c r="G499" s="14"/>
      <c r="H499" s="34">
        <f t="shared" si="45"/>
        <v>20000</v>
      </c>
      <c r="I499" s="48">
        <v>15000</v>
      </c>
      <c r="J499" s="35"/>
      <c r="K499" s="14">
        <f t="shared" si="46"/>
        <v>15000</v>
      </c>
      <c r="L499" s="57">
        <f t="shared" si="43"/>
        <v>0.75</v>
      </c>
      <c r="M499" s="57"/>
      <c r="N499" s="57">
        <f t="shared" si="44"/>
        <v>0.75</v>
      </c>
    </row>
    <row r="500" spans="1:14" s="83" customFormat="1" ht="12.75">
      <c r="A500" s="8"/>
      <c r="B500" s="8">
        <v>92504</v>
      </c>
      <c r="C500" s="10" t="s">
        <v>358</v>
      </c>
      <c r="D500" s="11">
        <f>SUM(D501:D501)</f>
        <v>5976200</v>
      </c>
      <c r="E500" s="11">
        <f>SUM(E501:E501)</f>
        <v>3441800</v>
      </c>
      <c r="F500" s="11">
        <f>SUM(F501:F501)</f>
        <v>7712100</v>
      </c>
      <c r="G500" s="11">
        <f>SUM(G501:G501)</f>
        <v>4195700</v>
      </c>
      <c r="H500" s="32">
        <f t="shared" si="45"/>
        <v>3516400</v>
      </c>
      <c r="I500" s="47">
        <f>SUM(I501:I501)</f>
        <v>6700000</v>
      </c>
      <c r="J500" s="33">
        <f>SUM(J501:J501)</f>
        <v>3900000</v>
      </c>
      <c r="K500" s="11">
        <f t="shared" si="46"/>
        <v>2800000</v>
      </c>
      <c r="L500" s="84">
        <f t="shared" si="43"/>
        <v>0.8687646685079291</v>
      </c>
      <c r="M500" s="84">
        <f>J500/G500</f>
        <v>0.9295230831565651</v>
      </c>
      <c r="N500" s="84">
        <f t="shared" si="44"/>
        <v>0.7962689113866455</v>
      </c>
    </row>
    <row r="501" spans="1:14" s="83" customFormat="1" ht="12.75">
      <c r="A501" s="12"/>
      <c r="B501" s="8"/>
      <c r="C501" s="15" t="s">
        <v>81</v>
      </c>
      <c r="D501" s="14">
        <v>5976200</v>
      </c>
      <c r="E501" s="14">
        <v>3441800</v>
      </c>
      <c r="F501" s="14">
        <v>7712100</v>
      </c>
      <c r="G501" s="14">
        <v>4195700</v>
      </c>
      <c r="H501" s="34">
        <f t="shared" si="45"/>
        <v>3516400</v>
      </c>
      <c r="I501" s="48">
        <v>6700000</v>
      </c>
      <c r="J501" s="35">
        <v>3900000</v>
      </c>
      <c r="K501" s="14">
        <f t="shared" si="46"/>
        <v>2800000</v>
      </c>
      <c r="L501" s="57">
        <f t="shared" si="43"/>
        <v>0.8687646685079291</v>
      </c>
      <c r="M501" s="57">
        <f>J501/G501</f>
        <v>0.9295230831565651</v>
      </c>
      <c r="N501" s="57">
        <f t="shared" si="44"/>
        <v>0.7962689113866455</v>
      </c>
    </row>
    <row r="502" spans="1:14" s="83" customFormat="1" ht="19.5" customHeight="1">
      <c r="A502" s="6">
        <v>926</v>
      </c>
      <c r="B502" s="6"/>
      <c r="C502" s="7" t="s">
        <v>359</v>
      </c>
      <c r="D502" s="7">
        <f>D503+D505</f>
        <v>6696918</v>
      </c>
      <c r="E502" s="7">
        <f>E503+E505</f>
        <v>3544050</v>
      </c>
      <c r="F502" s="7">
        <f>F503+F505</f>
        <v>7466900</v>
      </c>
      <c r="G502" s="7">
        <f>G503+G505</f>
        <v>3587000</v>
      </c>
      <c r="H502" s="70">
        <f t="shared" si="45"/>
        <v>3879900</v>
      </c>
      <c r="I502" s="54">
        <f>I503+I505</f>
        <v>7210000</v>
      </c>
      <c r="J502" s="52">
        <f>J503+J505</f>
        <v>3500000</v>
      </c>
      <c r="K502" s="7">
        <f t="shared" si="46"/>
        <v>3710000</v>
      </c>
      <c r="L502" s="82">
        <f t="shared" si="43"/>
        <v>0.9655948251617137</v>
      </c>
      <c r="M502" s="82">
        <f>J502/G502</f>
        <v>0.9757457485363814</v>
      </c>
      <c r="N502" s="82">
        <f t="shared" si="44"/>
        <v>0.9562102116033918</v>
      </c>
    </row>
    <row r="503" spans="1:14" s="83" customFormat="1" ht="12.75">
      <c r="A503" s="8"/>
      <c r="B503" s="8">
        <v>92604</v>
      </c>
      <c r="C503" s="10" t="s">
        <v>360</v>
      </c>
      <c r="D503" s="11">
        <f>SUM(D504:D504)</f>
        <v>5994100</v>
      </c>
      <c r="E503" s="11">
        <f>SUM(E504:E504)</f>
        <v>3529100</v>
      </c>
      <c r="F503" s="11">
        <f>SUM(F504:F504)</f>
        <v>6283900</v>
      </c>
      <c r="G503" s="11">
        <f>SUM(G504:G504)</f>
        <v>3587000</v>
      </c>
      <c r="H503" s="32">
        <f t="shared" si="45"/>
        <v>2696900</v>
      </c>
      <c r="I503" s="47">
        <f>SUM(I504:I504)</f>
        <v>6080000</v>
      </c>
      <c r="J503" s="33">
        <f>SUM(J504:J504)</f>
        <v>3500000</v>
      </c>
      <c r="K503" s="11">
        <f t="shared" si="46"/>
        <v>2580000</v>
      </c>
      <c r="L503" s="84">
        <f t="shared" si="43"/>
        <v>0.9675519979630485</v>
      </c>
      <c r="M503" s="84">
        <f>J503/G503</f>
        <v>0.9757457485363814</v>
      </c>
      <c r="N503" s="84">
        <f t="shared" si="44"/>
        <v>0.9566539360005932</v>
      </c>
    </row>
    <row r="504" spans="1:14" s="83" customFormat="1" ht="25.5">
      <c r="A504" s="8"/>
      <c r="B504" s="8"/>
      <c r="C504" s="15" t="s">
        <v>82</v>
      </c>
      <c r="D504" s="14">
        <v>5994100</v>
      </c>
      <c r="E504" s="14">
        <v>3529100</v>
      </c>
      <c r="F504" s="14">
        <v>6283900</v>
      </c>
      <c r="G504" s="14">
        <v>3587000</v>
      </c>
      <c r="H504" s="34">
        <f t="shared" si="45"/>
        <v>2696900</v>
      </c>
      <c r="I504" s="48">
        <v>6080000</v>
      </c>
      <c r="J504" s="35">
        <v>3500000</v>
      </c>
      <c r="K504" s="14">
        <f t="shared" si="46"/>
        <v>2580000</v>
      </c>
      <c r="L504" s="57">
        <f t="shared" si="43"/>
        <v>0.9675519979630485</v>
      </c>
      <c r="M504" s="57">
        <f>J504/G504</f>
        <v>0.9757457485363814</v>
      </c>
      <c r="N504" s="57">
        <f t="shared" si="44"/>
        <v>0.9566539360005932</v>
      </c>
    </row>
    <row r="505" spans="1:14" s="83" customFormat="1" ht="12.75">
      <c r="A505" s="8"/>
      <c r="B505" s="8">
        <v>92695</v>
      </c>
      <c r="C505" s="10" t="s">
        <v>111</v>
      </c>
      <c r="D505" s="11">
        <f>SUM(D506:D509)</f>
        <v>702818</v>
      </c>
      <c r="E505" s="11">
        <f>SUM(E506:E509)</f>
        <v>14950</v>
      </c>
      <c r="F505" s="11">
        <f>SUM(F506:F509)</f>
        <v>1183000</v>
      </c>
      <c r="G505" s="11">
        <f>SUM(G506:G509)</f>
        <v>0</v>
      </c>
      <c r="H505" s="32">
        <f aca="true" t="shared" si="47" ref="H505:H510">F505-G505</f>
        <v>1183000</v>
      </c>
      <c r="I505" s="47">
        <f>SUM(I506:I509)</f>
        <v>1130000</v>
      </c>
      <c r="J505" s="33">
        <f>SUM(J506:J509)</f>
        <v>0</v>
      </c>
      <c r="K505" s="11">
        <f aca="true" t="shared" si="48" ref="K505:K510">I505-J505</f>
        <v>1130000</v>
      </c>
      <c r="L505" s="84">
        <f t="shared" si="43"/>
        <v>0.9551986475063398</v>
      </c>
      <c r="M505" s="84"/>
      <c r="N505" s="84">
        <f t="shared" si="44"/>
        <v>0.9551986475063398</v>
      </c>
    </row>
    <row r="506" spans="1:14" s="83" customFormat="1" ht="12.75">
      <c r="A506" s="12"/>
      <c r="B506" s="12"/>
      <c r="C506" s="13" t="s">
        <v>109</v>
      </c>
      <c r="D506" s="14">
        <v>400000</v>
      </c>
      <c r="E506" s="14"/>
      <c r="F506" s="14">
        <v>383000</v>
      </c>
      <c r="G506" s="14"/>
      <c r="H506" s="34">
        <f t="shared" si="47"/>
        <v>383000</v>
      </c>
      <c r="I506" s="48">
        <v>350000</v>
      </c>
      <c r="J506" s="35"/>
      <c r="K506" s="14">
        <f t="shared" si="48"/>
        <v>350000</v>
      </c>
      <c r="L506" s="57">
        <f t="shared" si="43"/>
        <v>0.9138381201044387</v>
      </c>
      <c r="M506" s="57"/>
      <c r="N506" s="57">
        <f t="shared" si="44"/>
        <v>0.9138381201044387</v>
      </c>
    </row>
    <row r="507" spans="1:14" s="83" customFormat="1" ht="38.25">
      <c r="A507" s="12"/>
      <c r="B507" s="12"/>
      <c r="C507" s="13" t="s">
        <v>361</v>
      </c>
      <c r="D507" s="14">
        <v>120000</v>
      </c>
      <c r="E507" s="14"/>
      <c r="F507" s="14">
        <v>150000</v>
      </c>
      <c r="G507" s="14"/>
      <c r="H507" s="34">
        <f t="shared" si="47"/>
        <v>150000</v>
      </c>
      <c r="I507" s="48">
        <v>130000</v>
      </c>
      <c r="J507" s="35"/>
      <c r="K507" s="14">
        <f t="shared" si="48"/>
        <v>130000</v>
      </c>
      <c r="L507" s="57">
        <f t="shared" si="43"/>
        <v>0.8666666666666667</v>
      </c>
      <c r="M507" s="57"/>
      <c r="N507" s="57">
        <f t="shared" si="44"/>
        <v>0.8666666666666667</v>
      </c>
    </row>
    <row r="508" spans="1:14" s="83" customFormat="1" ht="51">
      <c r="A508" s="12"/>
      <c r="B508" s="12"/>
      <c r="C508" s="13" t="s">
        <v>427</v>
      </c>
      <c r="D508" s="14"/>
      <c r="E508" s="14"/>
      <c r="F508" s="14">
        <v>650000</v>
      </c>
      <c r="G508" s="14"/>
      <c r="H508" s="34">
        <f t="shared" si="47"/>
        <v>650000</v>
      </c>
      <c r="I508" s="48">
        <v>650000</v>
      </c>
      <c r="J508" s="35"/>
      <c r="K508" s="14">
        <f t="shared" si="48"/>
        <v>650000</v>
      </c>
      <c r="L508" s="57">
        <f t="shared" si="43"/>
        <v>1</v>
      </c>
      <c r="M508" s="57"/>
      <c r="N508" s="57">
        <f t="shared" si="44"/>
        <v>1</v>
      </c>
    </row>
    <row r="509" spans="1:14" s="83" customFormat="1" ht="25.5">
      <c r="A509" s="12"/>
      <c r="B509" s="12"/>
      <c r="C509" s="13" t="s">
        <v>362</v>
      </c>
      <c r="D509" s="14">
        <v>182818</v>
      </c>
      <c r="E509" s="14">
        <v>14950</v>
      </c>
      <c r="F509" s="14"/>
      <c r="G509" s="14"/>
      <c r="H509" s="34">
        <f t="shared" si="47"/>
        <v>0</v>
      </c>
      <c r="I509" s="48"/>
      <c r="J509" s="35"/>
      <c r="K509" s="14">
        <f t="shared" si="48"/>
        <v>0</v>
      </c>
      <c r="L509" s="64"/>
      <c r="M509" s="64"/>
      <c r="N509" s="64"/>
    </row>
    <row r="510" spans="1:14" s="83" customFormat="1" ht="19.5" customHeight="1" thickBot="1">
      <c r="A510" s="26" t="s">
        <v>83</v>
      </c>
      <c r="B510" s="26"/>
      <c r="C510" s="27" t="s">
        <v>84</v>
      </c>
      <c r="D510" s="28">
        <f>D5+D14+D19+D32+D35+D53+D71+D99+D102+D118+D122+D125+D131+D269+D303+D362+D387+D435+D476+D497+D502</f>
        <v>394860357</v>
      </c>
      <c r="E510" s="28">
        <f>E5+E14+E19+E32+E35+E53+E71+E99+E102+E118+E122+E125+E131+E269+E303+E362+E387+E435+E476+E497+E502</f>
        <v>193433921</v>
      </c>
      <c r="F510" s="28">
        <f>F5+F14+F19+F32+F35+F53+F71+F99+F102+F118+F122+F125+F131+F269+F303+F362+F387+F435+F476+F497+F502</f>
        <v>467421168</v>
      </c>
      <c r="G510" s="28">
        <f>G5+G14+G19+G32+G35+G53+G71+G99+G102+G118+G122+G125+G131+G269+G303+G362+G387+G435+G476+G497+G502</f>
        <v>205454282</v>
      </c>
      <c r="H510" s="65">
        <f t="shared" si="47"/>
        <v>261966886</v>
      </c>
      <c r="I510" s="56">
        <f>I5+I14+I19+I32+I35+I53+I71+I99+I102+I118+I122+I125+I131+I269+I303+I362+I387+I435+I476+I497+I502</f>
        <v>399105454</v>
      </c>
      <c r="J510" s="30">
        <f>J5+J14+J19+J32+J35+J53+J71+J99+J102+J118+J122+J125+J131+J269+J303+J362+J387+J435+J476+J497+J502</f>
        <v>200752292</v>
      </c>
      <c r="K510" s="28">
        <f t="shared" si="48"/>
        <v>198353162</v>
      </c>
      <c r="L510" s="89">
        <f t="shared" si="43"/>
        <v>0.8538454852348493</v>
      </c>
      <c r="M510" s="89">
        <f>J510/G510</f>
        <v>0.9771141786180928</v>
      </c>
      <c r="N510" s="89">
        <f>K510/H510</f>
        <v>0.7571688354535008</v>
      </c>
    </row>
    <row r="511" spans="1:14" s="83" customFormat="1" ht="19.5" customHeight="1" thickBot="1">
      <c r="A511" s="44"/>
      <c r="B511" s="44"/>
      <c r="C511" s="45"/>
      <c r="D511" s="46"/>
      <c r="E511" s="46"/>
      <c r="F511" s="46"/>
      <c r="G511" s="46"/>
      <c r="H511" s="46"/>
      <c r="I511" s="46"/>
      <c r="J511" s="46"/>
      <c r="K511" s="46"/>
      <c r="L511" s="60"/>
      <c r="M511" s="60"/>
      <c r="N511" s="58"/>
    </row>
    <row r="512" spans="1:14" s="31" customFormat="1" ht="25.5" customHeight="1">
      <c r="A512" s="29"/>
      <c r="B512" s="6"/>
      <c r="C512" s="27" t="s">
        <v>363</v>
      </c>
      <c r="D512" s="28">
        <f aca="true" t="shared" si="49" ref="D512:K512">SUM(D513:D515)</f>
        <v>100578889</v>
      </c>
      <c r="E512" s="28">
        <f t="shared" si="49"/>
        <v>0</v>
      </c>
      <c r="F512" s="28">
        <f t="shared" si="49"/>
        <v>6300000</v>
      </c>
      <c r="G512" s="28">
        <f t="shared" si="49"/>
        <v>0</v>
      </c>
      <c r="H512" s="65">
        <f t="shared" si="49"/>
        <v>0</v>
      </c>
      <c r="I512" s="66">
        <f t="shared" si="49"/>
        <v>6300000</v>
      </c>
      <c r="J512" s="30">
        <f t="shared" si="49"/>
        <v>0</v>
      </c>
      <c r="K512" s="28">
        <f t="shared" si="49"/>
        <v>0</v>
      </c>
      <c r="L512" s="89">
        <f t="shared" si="43"/>
        <v>1</v>
      </c>
      <c r="M512" s="89"/>
      <c r="N512" s="89"/>
    </row>
    <row r="513" spans="1:14" s="31" customFormat="1" ht="38.25">
      <c r="A513" s="29"/>
      <c r="B513" s="12" t="s">
        <v>364</v>
      </c>
      <c r="C513" s="13" t="s">
        <v>365</v>
      </c>
      <c r="D513" s="14">
        <v>555815</v>
      </c>
      <c r="E513" s="11"/>
      <c r="F513" s="14"/>
      <c r="G513" s="11"/>
      <c r="H513" s="32"/>
      <c r="I513" s="48"/>
      <c r="J513" s="33"/>
      <c r="K513" s="32"/>
      <c r="L513" s="57"/>
      <c r="M513" s="57"/>
      <c r="N513" s="57"/>
    </row>
    <row r="514" spans="1:14" s="31" customFormat="1" ht="51">
      <c r="A514" s="29"/>
      <c r="B514" s="12" t="s">
        <v>366</v>
      </c>
      <c r="C514" s="13" t="s">
        <v>367</v>
      </c>
      <c r="D514" s="14">
        <v>96883074</v>
      </c>
      <c r="E514" s="11"/>
      <c r="F514" s="14"/>
      <c r="G514" s="11"/>
      <c r="H514" s="34"/>
      <c r="I514" s="48"/>
      <c r="J514" s="33"/>
      <c r="K514" s="34"/>
      <c r="L514" s="57"/>
      <c r="M514" s="57"/>
      <c r="N514" s="57"/>
    </row>
    <row r="515" spans="1:14" s="31" customFormat="1" ht="26.25" thickBot="1">
      <c r="A515" s="29"/>
      <c r="B515" s="12" t="s">
        <v>368</v>
      </c>
      <c r="C515" s="13" t="s">
        <v>369</v>
      </c>
      <c r="D515" s="14">
        <v>3140000</v>
      </c>
      <c r="E515" s="14"/>
      <c r="F515" s="14">
        <v>6300000</v>
      </c>
      <c r="G515" s="14"/>
      <c r="H515" s="34"/>
      <c r="I515" s="49">
        <v>6300000</v>
      </c>
      <c r="J515" s="35"/>
      <c r="K515" s="34"/>
      <c r="L515" s="63">
        <f t="shared" si="43"/>
        <v>1</v>
      </c>
      <c r="M515" s="63"/>
      <c r="N515" s="63"/>
    </row>
    <row r="516" spans="1:14" ht="15" thickBot="1">
      <c r="A516" s="36"/>
      <c r="B516" s="37"/>
      <c r="C516" s="38"/>
      <c r="D516" s="38"/>
      <c r="E516" s="38"/>
      <c r="F516" s="38"/>
      <c r="G516" s="38"/>
      <c r="H516" s="38"/>
      <c r="I516" s="39"/>
      <c r="J516" s="31"/>
      <c r="K516" s="31"/>
      <c r="L516" s="64"/>
      <c r="M516" s="64"/>
      <c r="N516" s="67"/>
    </row>
    <row r="517" spans="1:14" ht="29.25" customHeight="1" thickBot="1">
      <c r="A517" s="36"/>
      <c r="B517" s="37"/>
      <c r="C517" s="40" t="s">
        <v>370</v>
      </c>
      <c r="D517" s="50">
        <f>D510+D512</f>
        <v>495439246</v>
      </c>
      <c r="E517" s="50">
        <f aca="true" t="shared" si="50" ref="E517:K517">E510+E512</f>
        <v>193433921</v>
      </c>
      <c r="F517" s="50">
        <f t="shared" si="50"/>
        <v>473721168</v>
      </c>
      <c r="G517" s="50">
        <f t="shared" si="50"/>
        <v>205454282</v>
      </c>
      <c r="H517" s="50">
        <f t="shared" si="50"/>
        <v>261966886</v>
      </c>
      <c r="I517" s="50">
        <f t="shared" si="50"/>
        <v>405405454</v>
      </c>
      <c r="J517" s="50">
        <f t="shared" si="50"/>
        <v>200752292</v>
      </c>
      <c r="K517" s="51">
        <f t="shared" si="50"/>
        <v>198353162</v>
      </c>
      <c r="L517" s="68"/>
      <c r="M517" s="68"/>
      <c r="N517" s="69"/>
    </row>
    <row r="518" spans="1:13" ht="14.25">
      <c r="A518" s="36"/>
      <c r="B518" s="90"/>
      <c r="C518" s="91"/>
      <c r="D518" s="92"/>
      <c r="E518" s="92"/>
      <c r="F518" s="71"/>
      <c r="G518" s="72"/>
      <c r="H518" s="73"/>
      <c r="M518" s="60"/>
    </row>
    <row r="519" spans="1:13" ht="14.25">
      <c r="A519" s="36"/>
      <c r="B519" s="90"/>
      <c r="C519" s="91"/>
      <c r="D519" s="92"/>
      <c r="E519" s="92"/>
      <c r="F519" s="71"/>
      <c r="G519" s="72"/>
      <c r="H519" s="73"/>
      <c r="M519" s="60"/>
    </row>
    <row r="520" spans="1:13" ht="14.25">
      <c r="A520" s="36"/>
      <c r="B520" s="90"/>
      <c r="C520" s="91"/>
      <c r="D520" s="92"/>
      <c r="E520" s="92"/>
      <c r="F520" s="71"/>
      <c r="G520" s="72"/>
      <c r="H520" s="73"/>
      <c r="M520" s="60"/>
    </row>
    <row r="521" spans="1:13" ht="14.25">
      <c r="A521" s="36"/>
      <c r="B521" s="90"/>
      <c r="C521" s="91"/>
      <c r="D521" s="92"/>
      <c r="E521" s="92"/>
      <c r="F521" s="71"/>
      <c r="G521" s="72"/>
      <c r="H521" s="73"/>
      <c r="M521" s="60"/>
    </row>
    <row r="522" spans="1:13" ht="14.25">
      <c r="A522" s="36"/>
      <c r="B522" s="90"/>
      <c r="C522" s="91"/>
      <c r="D522" s="92"/>
      <c r="E522" s="92"/>
      <c r="F522" s="71"/>
      <c r="G522" s="72"/>
      <c r="H522" s="73"/>
      <c r="M522" s="60"/>
    </row>
    <row r="523" spans="1:13" ht="14.25">
      <c r="A523" s="36"/>
      <c r="B523" s="90"/>
      <c r="C523" s="91"/>
      <c r="D523" s="92"/>
      <c r="E523" s="92"/>
      <c r="F523" s="71"/>
      <c r="G523" s="72"/>
      <c r="H523" s="73"/>
      <c r="M523" s="60"/>
    </row>
    <row r="524" spans="1:13" ht="14.25">
      <c r="A524" s="36"/>
      <c r="B524" s="90"/>
      <c r="C524" s="91"/>
      <c r="D524" s="92"/>
      <c r="E524" s="92"/>
      <c r="F524" s="71"/>
      <c r="G524" s="72"/>
      <c r="H524" s="73"/>
      <c r="M524" s="60"/>
    </row>
    <row r="525" spans="1:13" ht="14.25">
      <c r="A525" s="36"/>
      <c r="B525" s="90"/>
      <c r="C525" s="91"/>
      <c r="D525" s="92"/>
      <c r="E525" s="92"/>
      <c r="F525" s="71"/>
      <c r="G525" s="72"/>
      <c r="H525" s="73"/>
      <c r="M525" s="60"/>
    </row>
    <row r="526" spans="1:13" ht="14.25">
      <c r="A526" s="36"/>
      <c r="B526" s="90"/>
      <c r="C526" s="91"/>
      <c r="D526" s="92"/>
      <c r="E526" s="92"/>
      <c r="F526" s="71"/>
      <c r="G526" s="72"/>
      <c r="H526" s="73"/>
      <c r="M526" s="60"/>
    </row>
    <row r="527" spans="1:13" ht="14.25">
      <c r="A527" s="36"/>
      <c r="B527" s="90"/>
      <c r="C527" s="91"/>
      <c r="D527" s="92"/>
      <c r="E527" s="92"/>
      <c r="F527" s="71"/>
      <c r="G527" s="72"/>
      <c r="H527" s="73"/>
      <c r="M527" s="60"/>
    </row>
    <row r="528" spans="1:13" ht="14.25">
      <c r="A528" s="36"/>
      <c r="B528" s="90"/>
      <c r="C528" s="91"/>
      <c r="D528" s="92"/>
      <c r="E528" s="92"/>
      <c r="F528" s="71"/>
      <c r="G528" s="72"/>
      <c r="H528" s="73"/>
      <c r="M528" s="60"/>
    </row>
    <row r="529" spans="1:13" ht="14.25">
      <c r="A529" s="36"/>
      <c r="B529" s="90"/>
      <c r="C529" s="91"/>
      <c r="D529" s="92"/>
      <c r="E529" s="92"/>
      <c r="F529" s="71"/>
      <c r="G529" s="72"/>
      <c r="H529" s="73"/>
      <c r="M529" s="60"/>
    </row>
    <row r="530" spans="1:13" ht="14.25">
      <c r="A530" s="36"/>
      <c r="B530" s="90"/>
      <c r="C530" s="91"/>
      <c r="D530" s="92"/>
      <c r="E530" s="92"/>
      <c r="F530" s="71"/>
      <c r="G530" s="72"/>
      <c r="H530" s="73"/>
      <c r="M530" s="60"/>
    </row>
    <row r="531" spans="1:13" ht="14.25">
      <c r="A531" s="36"/>
      <c r="B531" s="90"/>
      <c r="C531" s="91"/>
      <c r="D531" s="92"/>
      <c r="E531" s="92"/>
      <c r="F531" s="71"/>
      <c r="G531" s="72"/>
      <c r="H531" s="73"/>
      <c r="M531" s="60"/>
    </row>
    <row r="532" spans="1:13" ht="14.25">
      <c r="A532" s="36"/>
      <c r="B532" s="90"/>
      <c r="C532" s="91"/>
      <c r="D532" s="92"/>
      <c r="E532" s="92"/>
      <c r="F532" s="71"/>
      <c r="G532" s="72"/>
      <c r="H532" s="73"/>
      <c r="M532" s="60"/>
    </row>
    <row r="533" spans="1:13" ht="14.25">
      <c r="A533" s="36"/>
      <c r="B533" s="90"/>
      <c r="C533" s="91"/>
      <c r="D533" s="92"/>
      <c r="E533" s="92"/>
      <c r="F533" s="71"/>
      <c r="G533" s="72"/>
      <c r="H533" s="73"/>
      <c r="M533" s="60"/>
    </row>
    <row r="534" spans="1:13" ht="14.25">
      <c r="A534" s="36"/>
      <c r="B534" s="90"/>
      <c r="C534" s="91"/>
      <c r="D534" s="92"/>
      <c r="E534" s="92"/>
      <c r="F534" s="71"/>
      <c r="G534" s="72"/>
      <c r="H534" s="73"/>
      <c r="M534" s="60"/>
    </row>
    <row r="535" spans="1:13" ht="14.25">
      <c r="A535" s="36"/>
      <c r="B535" s="90"/>
      <c r="C535" s="91"/>
      <c r="D535" s="92"/>
      <c r="E535" s="92"/>
      <c r="F535" s="71"/>
      <c r="G535" s="72"/>
      <c r="H535" s="73"/>
      <c r="M535" s="60"/>
    </row>
    <row r="536" spans="1:13" ht="14.25">
      <c r="A536" s="36"/>
      <c r="B536" s="90"/>
      <c r="C536" s="91"/>
      <c r="D536" s="92"/>
      <c r="E536" s="92"/>
      <c r="F536" s="71"/>
      <c r="G536" s="72"/>
      <c r="H536" s="73"/>
      <c r="M536" s="60"/>
    </row>
    <row r="537" spans="1:13" ht="14.25">
      <c r="A537" s="36"/>
      <c r="B537" s="90"/>
      <c r="C537" s="91"/>
      <c r="D537" s="92"/>
      <c r="E537" s="92"/>
      <c r="F537" s="71"/>
      <c r="G537" s="72"/>
      <c r="H537" s="73"/>
      <c r="M537" s="60"/>
    </row>
    <row r="538" spans="1:13" ht="14.25">
      <c r="A538" s="36"/>
      <c r="B538" s="90"/>
      <c r="C538" s="91"/>
      <c r="D538" s="92"/>
      <c r="E538" s="92"/>
      <c r="F538" s="71"/>
      <c r="G538" s="72"/>
      <c r="H538" s="73"/>
      <c r="M538" s="60"/>
    </row>
    <row r="539" spans="1:13" ht="14.25">
      <c r="A539" s="36"/>
      <c r="B539" s="90"/>
      <c r="C539" s="91"/>
      <c r="D539" s="92"/>
      <c r="E539" s="92"/>
      <c r="F539" s="71"/>
      <c r="G539" s="72"/>
      <c r="H539" s="73"/>
      <c r="M539" s="60"/>
    </row>
    <row r="540" spans="1:13" ht="14.25">
      <c r="A540" s="36"/>
      <c r="B540" s="90"/>
      <c r="C540" s="91"/>
      <c r="D540" s="92"/>
      <c r="E540" s="92"/>
      <c r="F540" s="71"/>
      <c r="G540" s="72"/>
      <c r="H540" s="73"/>
      <c r="M540" s="60"/>
    </row>
    <row r="541" spans="1:13" ht="14.25">
      <c r="A541" s="36"/>
      <c r="B541" s="90"/>
      <c r="C541" s="91"/>
      <c r="D541" s="92"/>
      <c r="E541" s="92"/>
      <c r="F541" s="71"/>
      <c r="G541" s="72"/>
      <c r="H541" s="73"/>
      <c r="M541" s="60"/>
    </row>
    <row r="542" spans="1:8" ht="14.25">
      <c r="A542" s="36"/>
      <c r="B542" s="90"/>
      <c r="C542" s="91"/>
      <c r="D542" s="92"/>
      <c r="E542" s="92"/>
      <c r="F542" s="71"/>
      <c r="G542" s="72"/>
      <c r="H542" s="73"/>
    </row>
    <row r="543" spans="1:8" ht="14.25">
      <c r="A543" s="36"/>
      <c r="B543" s="90"/>
      <c r="C543" s="91"/>
      <c r="D543" s="92"/>
      <c r="E543" s="92"/>
      <c r="F543" s="71"/>
      <c r="G543" s="72"/>
      <c r="H543" s="73"/>
    </row>
    <row r="544" spans="1:8" ht="14.25">
      <c r="A544" s="36"/>
      <c r="B544" s="90"/>
      <c r="C544" s="91"/>
      <c r="D544" s="92"/>
      <c r="E544" s="92"/>
      <c r="F544" s="71"/>
      <c r="G544" s="72"/>
      <c r="H544" s="73"/>
    </row>
    <row r="545" spans="1:8" ht="14.25">
      <c r="A545" s="36"/>
      <c r="B545" s="90"/>
      <c r="C545" s="91"/>
      <c r="D545" s="92"/>
      <c r="E545" s="92"/>
      <c r="F545" s="71"/>
      <c r="G545" s="72"/>
      <c r="H545" s="73"/>
    </row>
    <row r="546" spans="1:8" ht="14.25">
      <c r="A546" s="36"/>
      <c r="B546" s="90"/>
      <c r="C546" s="91"/>
      <c r="D546" s="92"/>
      <c r="E546" s="92"/>
      <c r="F546" s="71"/>
      <c r="G546" s="72"/>
      <c r="H546" s="73"/>
    </row>
    <row r="547" spans="1:8" ht="14.25">
      <c r="A547" s="36"/>
      <c r="B547" s="90"/>
      <c r="C547" s="91"/>
      <c r="D547" s="92"/>
      <c r="E547" s="92"/>
      <c r="F547" s="71"/>
      <c r="G547" s="72"/>
      <c r="H547" s="73"/>
    </row>
    <row r="548" spans="1:8" ht="14.25">
      <c r="A548" s="36"/>
      <c r="B548" s="90"/>
      <c r="C548" s="91"/>
      <c r="D548" s="92"/>
      <c r="E548" s="92"/>
      <c r="F548" s="71"/>
      <c r="G548" s="72"/>
      <c r="H548" s="73"/>
    </row>
    <row r="549" spans="1:8" ht="14.25">
      <c r="A549" s="36"/>
      <c r="B549" s="90"/>
      <c r="C549" s="91"/>
      <c r="D549" s="92"/>
      <c r="E549" s="92"/>
      <c r="F549" s="71"/>
      <c r="G549" s="72"/>
      <c r="H549" s="73"/>
    </row>
    <row r="550" spans="1:8" ht="14.25">
      <c r="A550" s="36"/>
      <c r="B550" s="90"/>
      <c r="C550" s="91"/>
      <c r="D550" s="92"/>
      <c r="E550" s="92"/>
      <c r="F550" s="71"/>
      <c r="G550" s="72"/>
      <c r="H550" s="73"/>
    </row>
    <row r="551" spans="1:8" ht="14.25">
      <c r="A551" s="36"/>
      <c r="B551" s="90"/>
      <c r="C551" s="91"/>
      <c r="D551" s="92"/>
      <c r="E551" s="92"/>
      <c r="F551" s="71"/>
      <c r="G551" s="72"/>
      <c r="H551" s="73"/>
    </row>
    <row r="552" spans="1:8" ht="14.25">
      <c r="A552" s="36"/>
      <c r="B552" s="90"/>
      <c r="C552" s="91"/>
      <c r="D552" s="92"/>
      <c r="E552" s="92"/>
      <c r="F552" s="71"/>
      <c r="G552" s="72"/>
      <c r="H552" s="73"/>
    </row>
    <row r="553" spans="1:8" ht="14.25">
      <c r="A553" s="36"/>
      <c r="B553" s="90"/>
      <c r="C553" s="91"/>
      <c r="D553" s="92"/>
      <c r="E553" s="92"/>
      <c r="F553" s="71"/>
      <c r="G553" s="72"/>
      <c r="H553" s="73"/>
    </row>
    <row r="554" spans="1:8" ht="14.25">
      <c r="A554" s="36"/>
      <c r="B554" s="90"/>
      <c r="C554" s="91"/>
      <c r="D554" s="92"/>
      <c r="E554" s="92"/>
      <c r="F554" s="71"/>
      <c r="G554" s="72"/>
      <c r="H554" s="73"/>
    </row>
    <row r="555" spans="1:8" ht="14.25">
      <c r="A555" s="36"/>
      <c r="B555" s="90"/>
      <c r="C555" s="91"/>
      <c r="D555" s="92"/>
      <c r="E555" s="92"/>
      <c r="F555" s="71"/>
      <c r="G555" s="72"/>
      <c r="H555" s="73"/>
    </row>
    <row r="556" spans="1:8" ht="14.25">
      <c r="A556" s="36"/>
      <c r="B556" s="90"/>
      <c r="C556" s="91"/>
      <c r="D556" s="92"/>
      <c r="E556" s="92"/>
      <c r="F556" s="71"/>
      <c r="G556" s="72"/>
      <c r="H556" s="73"/>
    </row>
    <row r="557" spans="1:8" ht="14.25">
      <c r="A557" s="36"/>
      <c r="B557" s="90"/>
      <c r="C557" s="91"/>
      <c r="D557" s="92"/>
      <c r="E557" s="92"/>
      <c r="F557" s="71"/>
      <c r="G557" s="72"/>
      <c r="H557" s="73"/>
    </row>
    <row r="558" spans="1:8" ht="14.25">
      <c r="A558" s="36"/>
      <c r="B558" s="90"/>
      <c r="C558" s="91"/>
      <c r="D558" s="92"/>
      <c r="E558" s="92"/>
      <c r="F558" s="71"/>
      <c r="G558" s="72"/>
      <c r="H558" s="73"/>
    </row>
    <row r="559" spans="1:8" ht="14.25">
      <c r="A559" s="36"/>
      <c r="B559" s="90"/>
      <c r="C559" s="91"/>
      <c r="D559" s="92"/>
      <c r="E559" s="92"/>
      <c r="F559" s="71"/>
      <c r="G559" s="72"/>
      <c r="H559" s="73"/>
    </row>
    <row r="560" spans="1:8" ht="14.25">
      <c r="A560" s="36"/>
      <c r="B560" s="90"/>
      <c r="C560" s="91"/>
      <c r="D560" s="92"/>
      <c r="E560" s="92"/>
      <c r="F560" s="71"/>
      <c r="G560" s="72"/>
      <c r="H560" s="73"/>
    </row>
    <row r="561" spans="1:8" ht="14.25">
      <c r="A561" s="36"/>
      <c r="B561" s="90"/>
      <c r="C561" s="91"/>
      <c r="D561" s="92"/>
      <c r="E561" s="92"/>
      <c r="F561" s="71"/>
      <c r="G561" s="72"/>
      <c r="H561" s="73"/>
    </row>
    <row r="562" spans="1:8" ht="14.25">
      <c r="A562" s="36"/>
      <c r="B562" s="90"/>
      <c r="C562" s="91"/>
      <c r="D562" s="92"/>
      <c r="E562" s="92"/>
      <c r="F562" s="71"/>
      <c r="G562" s="72"/>
      <c r="H562" s="73"/>
    </row>
    <row r="563" spans="1:8" ht="14.25">
      <c r="A563" s="36"/>
      <c r="B563" s="90"/>
      <c r="C563" s="91"/>
      <c r="D563" s="92"/>
      <c r="E563" s="92"/>
      <c r="F563" s="71"/>
      <c r="G563" s="72"/>
      <c r="H563" s="73"/>
    </row>
    <row r="564" spans="1:8" ht="14.25">
      <c r="A564" s="36"/>
      <c r="B564" s="90"/>
      <c r="C564" s="91"/>
      <c r="D564" s="92"/>
      <c r="E564" s="92"/>
      <c r="F564" s="71"/>
      <c r="G564" s="72"/>
      <c r="H564" s="73"/>
    </row>
    <row r="565" spans="1:8" ht="14.25">
      <c r="A565" s="36"/>
      <c r="B565" s="90"/>
      <c r="C565" s="91"/>
      <c r="D565" s="92"/>
      <c r="E565" s="92"/>
      <c r="F565" s="71"/>
      <c r="G565" s="72"/>
      <c r="H565" s="73"/>
    </row>
    <row r="566" spans="1:8" ht="14.25">
      <c r="A566" s="36"/>
      <c r="B566" s="90"/>
      <c r="C566" s="91"/>
      <c r="D566" s="92"/>
      <c r="E566" s="92"/>
      <c r="F566" s="71"/>
      <c r="G566" s="72"/>
      <c r="H566" s="73"/>
    </row>
    <row r="567" spans="1:8" ht="14.25">
      <c r="A567" s="36"/>
      <c r="B567" s="90"/>
      <c r="C567" s="91"/>
      <c r="D567" s="92"/>
      <c r="E567" s="92"/>
      <c r="F567" s="71"/>
      <c r="G567" s="72"/>
      <c r="H567" s="73"/>
    </row>
    <row r="568" spans="1:8" ht="14.25">
      <c r="A568" s="36"/>
      <c r="B568" s="90"/>
      <c r="C568" s="91"/>
      <c r="D568" s="92"/>
      <c r="E568" s="92"/>
      <c r="F568" s="71"/>
      <c r="G568" s="72"/>
      <c r="H568" s="73"/>
    </row>
    <row r="569" spans="1:8" ht="14.25">
      <c r="A569" s="36"/>
      <c r="B569" s="90"/>
      <c r="C569" s="91"/>
      <c r="D569" s="92"/>
      <c r="E569" s="92"/>
      <c r="F569" s="71"/>
      <c r="G569" s="72"/>
      <c r="H569" s="73"/>
    </row>
    <row r="570" spans="1:8" ht="14.25">
      <c r="A570" s="36"/>
      <c r="B570" s="90"/>
      <c r="C570" s="91"/>
      <c r="D570" s="92"/>
      <c r="E570" s="92"/>
      <c r="F570" s="71"/>
      <c r="G570" s="72"/>
      <c r="H570" s="73"/>
    </row>
    <row r="571" spans="1:8" ht="14.25">
      <c r="A571" s="36"/>
      <c r="B571" s="90"/>
      <c r="C571" s="91"/>
      <c r="D571" s="92"/>
      <c r="E571" s="92"/>
      <c r="F571" s="71"/>
      <c r="G571" s="72"/>
      <c r="H571" s="73"/>
    </row>
    <row r="572" spans="1:8" ht="14.25">
      <c r="A572" s="36"/>
      <c r="B572" s="90"/>
      <c r="C572" s="91"/>
      <c r="D572" s="92"/>
      <c r="E572" s="92"/>
      <c r="F572" s="71"/>
      <c r="G572" s="72"/>
      <c r="H572" s="73"/>
    </row>
    <row r="573" spans="1:8" ht="14.25">
      <c r="A573" s="36"/>
      <c r="B573" s="90"/>
      <c r="C573" s="91"/>
      <c r="D573" s="92"/>
      <c r="E573" s="92"/>
      <c r="F573" s="71"/>
      <c r="G573" s="72"/>
      <c r="H573" s="73"/>
    </row>
    <row r="574" spans="1:8" ht="14.25">
      <c r="A574" s="36"/>
      <c r="B574" s="90"/>
      <c r="C574" s="91"/>
      <c r="D574" s="92"/>
      <c r="E574" s="92"/>
      <c r="F574" s="71"/>
      <c r="G574" s="72"/>
      <c r="H574" s="73"/>
    </row>
    <row r="575" spans="1:8" ht="14.25">
      <c r="A575" s="36"/>
      <c r="B575" s="90"/>
      <c r="C575" s="91"/>
      <c r="D575" s="92"/>
      <c r="E575" s="92"/>
      <c r="F575" s="71"/>
      <c r="G575" s="72"/>
      <c r="H575" s="73"/>
    </row>
    <row r="576" spans="1:8" ht="14.25">
      <c r="A576" s="36"/>
      <c r="B576" s="90"/>
      <c r="C576" s="91"/>
      <c r="D576" s="92"/>
      <c r="E576" s="92"/>
      <c r="F576" s="71"/>
      <c r="G576" s="72"/>
      <c r="H576" s="73"/>
    </row>
    <row r="577" spans="1:8" ht="14.25">
      <c r="A577" s="36"/>
      <c r="B577" s="90"/>
      <c r="C577" s="91"/>
      <c r="D577" s="92"/>
      <c r="E577" s="92"/>
      <c r="F577" s="71"/>
      <c r="G577" s="72"/>
      <c r="H577" s="73"/>
    </row>
    <row r="578" spans="1:8" ht="14.25">
      <c r="A578" s="36"/>
      <c r="B578" s="90"/>
      <c r="C578" s="91"/>
      <c r="D578" s="92"/>
      <c r="E578" s="92"/>
      <c r="F578" s="71"/>
      <c r="G578" s="72"/>
      <c r="H578" s="73"/>
    </row>
    <row r="579" spans="1:8" ht="14.25">
      <c r="A579" s="36"/>
      <c r="B579" s="90"/>
      <c r="C579" s="91"/>
      <c r="D579" s="92"/>
      <c r="E579" s="92"/>
      <c r="F579" s="71"/>
      <c r="G579" s="72"/>
      <c r="H579" s="73"/>
    </row>
    <row r="580" spans="1:8" ht="14.25">
      <c r="A580" s="36"/>
      <c r="B580" s="90"/>
      <c r="C580" s="91"/>
      <c r="D580" s="92"/>
      <c r="E580" s="92"/>
      <c r="F580" s="71"/>
      <c r="G580" s="72"/>
      <c r="H580" s="73"/>
    </row>
    <row r="581" spans="1:8" ht="14.25">
      <c r="A581" s="36"/>
      <c r="B581" s="90"/>
      <c r="C581" s="91"/>
      <c r="D581" s="92"/>
      <c r="E581" s="92"/>
      <c r="F581" s="71"/>
      <c r="G581" s="72"/>
      <c r="H581" s="73"/>
    </row>
    <row r="582" spans="1:8" ht="14.25">
      <c r="A582" s="36"/>
      <c r="B582" s="90"/>
      <c r="C582" s="91"/>
      <c r="D582" s="92"/>
      <c r="E582" s="92"/>
      <c r="F582" s="71"/>
      <c r="G582" s="72"/>
      <c r="H582" s="73"/>
    </row>
    <row r="583" spans="1:8" ht="14.25">
      <c r="A583" s="36"/>
      <c r="B583" s="90"/>
      <c r="C583" s="91"/>
      <c r="D583" s="92"/>
      <c r="E583" s="92"/>
      <c r="F583" s="71"/>
      <c r="G583" s="72"/>
      <c r="H583" s="73"/>
    </row>
    <row r="584" spans="1:8" ht="14.25">
      <c r="A584" s="36"/>
      <c r="B584" s="90"/>
      <c r="C584" s="91"/>
      <c r="D584" s="92"/>
      <c r="E584" s="92"/>
      <c r="F584" s="71"/>
      <c r="G584" s="72"/>
      <c r="H584" s="73"/>
    </row>
    <row r="585" spans="1:8" ht="14.25">
      <c r="A585" s="36"/>
      <c r="B585" s="90"/>
      <c r="C585" s="91"/>
      <c r="D585" s="92"/>
      <c r="E585" s="92"/>
      <c r="F585" s="71"/>
      <c r="G585" s="72"/>
      <c r="H585" s="73"/>
    </row>
    <row r="586" spans="1:8" ht="14.25">
      <c r="A586" s="36"/>
      <c r="B586" s="90"/>
      <c r="C586" s="91"/>
      <c r="D586" s="92"/>
      <c r="E586" s="92"/>
      <c r="F586" s="71"/>
      <c r="G586" s="72"/>
      <c r="H586" s="73"/>
    </row>
    <row r="587" spans="1:8" ht="14.25">
      <c r="A587" s="36"/>
      <c r="B587" s="90"/>
      <c r="C587" s="91"/>
      <c r="D587" s="92"/>
      <c r="E587" s="92"/>
      <c r="F587" s="71"/>
      <c r="G587" s="72"/>
      <c r="H587" s="73"/>
    </row>
    <row r="588" spans="1:8" ht="14.25">
      <c r="A588" s="36"/>
      <c r="B588" s="90"/>
      <c r="C588" s="91"/>
      <c r="D588" s="92"/>
      <c r="E588" s="92"/>
      <c r="F588" s="71"/>
      <c r="G588" s="72"/>
      <c r="H588" s="73"/>
    </row>
    <row r="589" spans="1:8" ht="14.25">
      <c r="A589" s="36"/>
      <c r="B589" s="90"/>
      <c r="C589" s="91"/>
      <c r="D589" s="92"/>
      <c r="E589" s="92"/>
      <c r="F589" s="71"/>
      <c r="G589" s="72"/>
      <c r="H589" s="73"/>
    </row>
    <row r="590" spans="1:8" ht="14.25">
      <c r="A590" s="36"/>
      <c r="B590" s="90"/>
      <c r="C590" s="91"/>
      <c r="D590" s="92"/>
      <c r="E590" s="92"/>
      <c r="F590" s="71"/>
      <c r="G590" s="72"/>
      <c r="H590" s="73"/>
    </row>
    <row r="591" spans="1:8" ht="14.25">
      <c r="A591" s="36"/>
      <c r="B591" s="90"/>
      <c r="C591" s="91"/>
      <c r="D591" s="92"/>
      <c r="E591" s="92"/>
      <c r="F591" s="71"/>
      <c r="G591" s="72"/>
      <c r="H591" s="73"/>
    </row>
    <row r="592" spans="1:8" ht="14.25">
      <c r="A592" s="36"/>
      <c r="B592" s="90"/>
      <c r="C592" s="91"/>
      <c r="D592" s="92"/>
      <c r="E592" s="92"/>
      <c r="F592" s="71"/>
      <c r="G592" s="72"/>
      <c r="H592" s="73"/>
    </row>
    <row r="593" spans="1:8" ht="14.25">
      <c r="A593" s="36"/>
      <c r="B593" s="90"/>
      <c r="C593" s="91"/>
      <c r="D593" s="92"/>
      <c r="E593" s="92"/>
      <c r="F593" s="71"/>
      <c r="G593" s="72"/>
      <c r="H593" s="73"/>
    </row>
    <row r="594" spans="1:8" ht="14.25">
      <c r="A594" s="36"/>
      <c r="B594" s="90"/>
      <c r="C594" s="91"/>
      <c r="D594" s="92"/>
      <c r="E594" s="92"/>
      <c r="F594" s="71"/>
      <c r="G594" s="72"/>
      <c r="H594" s="73"/>
    </row>
    <row r="595" spans="1:8" ht="14.25">
      <c r="A595" s="36"/>
      <c r="B595" s="90"/>
      <c r="C595" s="91"/>
      <c r="D595" s="92"/>
      <c r="E595" s="92"/>
      <c r="F595" s="71"/>
      <c r="G595" s="72"/>
      <c r="H595" s="73"/>
    </row>
    <row r="596" spans="1:8" ht="14.25">
      <c r="A596" s="36"/>
      <c r="B596" s="90"/>
      <c r="C596" s="91"/>
      <c r="D596" s="92"/>
      <c r="E596" s="92"/>
      <c r="F596" s="71"/>
      <c r="G596" s="72"/>
      <c r="H596" s="73"/>
    </row>
    <row r="597" spans="1:8" ht="14.25">
      <c r="A597" s="36"/>
      <c r="B597" s="90"/>
      <c r="C597" s="91"/>
      <c r="D597" s="92"/>
      <c r="E597" s="92"/>
      <c r="F597" s="71"/>
      <c r="G597" s="72"/>
      <c r="H597" s="73"/>
    </row>
    <row r="598" spans="1:8" ht="14.25">
      <c r="A598" s="36"/>
      <c r="B598" s="90"/>
      <c r="C598" s="91"/>
      <c r="D598" s="92"/>
      <c r="E598" s="92"/>
      <c r="F598" s="71"/>
      <c r="G598" s="72"/>
      <c r="H598" s="73"/>
    </row>
    <row r="599" spans="1:8" ht="14.25">
      <c r="A599" s="36"/>
      <c r="B599" s="90"/>
      <c r="C599" s="91"/>
      <c r="D599" s="92"/>
      <c r="E599" s="92"/>
      <c r="F599" s="71"/>
      <c r="G599" s="72"/>
      <c r="H599" s="73"/>
    </row>
    <row r="600" spans="1:8" ht="14.25">
      <c r="A600" s="36"/>
      <c r="B600" s="90"/>
      <c r="C600" s="91"/>
      <c r="D600" s="92"/>
      <c r="E600" s="92"/>
      <c r="F600" s="71"/>
      <c r="G600" s="72"/>
      <c r="H600" s="73"/>
    </row>
    <row r="601" spans="1:8" ht="14.25">
      <c r="A601" s="36"/>
      <c r="B601" s="90"/>
      <c r="C601" s="91"/>
      <c r="D601" s="92"/>
      <c r="E601" s="92"/>
      <c r="F601" s="71"/>
      <c r="G601" s="72"/>
      <c r="H601" s="73"/>
    </row>
    <row r="602" spans="1:8" ht="14.25">
      <c r="A602" s="36"/>
      <c r="B602" s="90"/>
      <c r="C602" s="91"/>
      <c r="D602" s="92"/>
      <c r="E602" s="92"/>
      <c r="F602" s="71"/>
      <c r="G602" s="72"/>
      <c r="H602" s="73"/>
    </row>
    <row r="603" spans="1:8" ht="14.25">
      <c r="A603" s="36"/>
      <c r="B603" s="90"/>
      <c r="C603" s="91"/>
      <c r="D603" s="92"/>
      <c r="E603" s="92"/>
      <c r="F603" s="71"/>
      <c r="G603" s="72"/>
      <c r="H603" s="73"/>
    </row>
    <row r="604" spans="1:8" ht="14.25">
      <c r="A604" s="36"/>
      <c r="B604" s="90"/>
      <c r="C604" s="91"/>
      <c r="D604" s="92"/>
      <c r="E604" s="92"/>
      <c r="F604" s="71"/>
      <c r="G604" s="72"/>
      <c r="H604" s="73"/>
    </row>
    <row r="605" spans="1:8" ht="14.25">
      <c r="A605" s="36"/>
      <c r="B605" s="90"/>
      <c r="C605" s="91"/>
      <c r="D605" s="92"/>
      <c r="E605" s="92"/>
      <c r="F605" s="71"/>
      <c r="G605" s="72"/>
      <c r="H605" s="73"/>
    </row>
    <row r="606" spans="1:8" ht="14.25">
      <c r="A606" s="36"/>
      <c r="B606" s="90"/>
      <c r="C606" s="91"/>
      <c r="D606" s="92"/>
      <c r="E606" s="92"/>
      <c r="F606" s="71"/>
      <c r="G606" s="72"/>
      <c r="H606" s="73"/>
    </row>
    <row r="607" spans="1:8" ht="14.25">
      <c r="A607" s="36"/>
      <c r="B607" s="90"/>
      <c r="C607" s="91"/>
      <c r="D607" s="92"/>
      <c r="E607" s="92"/>
      <c r="F607" s="71"/>
      <c r="G607" s="72"/>
      <c r="H607" s="73"/>
    </row>
    <row r="608" spans="1:8" ht="14.25">
      <c r="A608" s="36"/>
      <c r="B608" s="90"/>
      <c r="C608" s="91"/>
      <c r="D608" s="92"/>
      <c r="E608" s="92"/>
      <c r="F608" s="71"/>
      <c r="G608" s="72"/>
      <c r="H608" s="73"/>
    </row>
    <row r="609" spans="1:8" ht="14.25">
      <c r="A609" s="36"/>
      <c r="B609" s="90"/>
      <c r="C609" s="91"/>
      <c r="D609" s="92"/>
      <c r="E609" s="92"/>
      <c r="F609" s="71"/>
      <c r="G609" s="72"/>
      <c r="H609" s="73"/>
    </row>
    <row r="610" spans="1:8" ht="14.25">
      <c r="A610" s="36"/>
      <c r="B610" s="90"/>
      <c r="C610" s="91"/>
      <c r="D610" s="92"/>
      <c r="E610" s="92"/>
      <c r="F610" s="71"/>
      <c r="G610" s="72"/>
      <c r="H610" s="73"/>
    </row>
    <row r="611" spans="1:8" ht="14.25">
      <c r="A611" s="36"/>
      <c r="B611" s="90"/>
      <c r="C611" s="91"/>
      <c r="D611" s="92"/>
      <c r="E611" s="92"/>
      <c r="F611" s="71"/>
      <c r="G611" s="72"/>
      <c r="H611" s="73"/>
    </row>
    <row r="612" spans="1:8" ht="14.25">
      <c r="A612" s="36"/>
      <c r="B612" s="90"/>
      <c r="C612" s="91"/>
      <c r="D612" s="92"/>
      <c r="E612" s="92"/>
      <c r="F612" s="71"/>
      <c r="G612" s="72"/>
      <c r="H612" s="73"/>
    </row>
    <row r="613" spans="1:8" ht="14.25">
      <c r="A613" s="36"/>
      <c r="B613" s="90"/>
      <c r="C613" s="91"/>
      <c r="D613" s="92"/>
      <c r="E613" s="92"/>
      <c r="F613" s="71"/>
      <c r="G613" s="72"/>
      <c r="H613" s="73"/>
    </row>
    <row r="614" spans="1:8" ht="14.25">
      <c r="A614" s="36"/>
      <c r="B614" s="90"/>
      <c r="C614" s="91"/>
      <c r="D614" s="92"/>
      <c r="E614" s="92"/>
      <c r="F614" s="71"/>
      <c r="G614" s="72"/>
      <c r="H614" s="73"/>
    </row>
    <row r="615" spans="1:8" ht="14.25">
      <c r="A615" s="36"/>
      <c r="B615" s="90"/>
      <c r="C615" s="91"/>
      <c r="D615" s="92"/>
      <c r="E615" s="92"/>
      <c r="F615" s="71"/>
      <c r="G615" s="72"/>
      <c r="H615" s="73"/>
    </row>
    <row r="616" spans="1:8" ht="14.25">
      <c r="A616" s="36"/>
      <c r="B616" s="90"/>
      <c r="C616" s="91"/>
      <c r="D616" s="92"/>
      <c r="E616" s="92"/>
      <c r="F616" s="71"/>
      <c r="G616" s="72"/>
      <c r="H616" s="73"/>
    </row>
    <row r="617" spans="1:8" ht="14.25">
      <c r="A617" s="36"/>
      <c r="B617" s="90"/>
      <c r="C617" s="91"/>
      <c r="D617" s="92"/>
      <c r="E617" s="92"/>
      <c r="F617" s="71"/>
      <c r="G617" s="72"/>
      <c r="H617" s="73"/>
    </row>
    <row r="618" spans="1:8" ht="14.25">
      <c r="A618" s="36"/>
      <c r="B618" s="90"/>
      <c r="C618" s="91"/>
      <c r="D618" s="92"/>
      <c r="E618" s="92"/>
      <c r="F618" s="71"/>
      <c r="G618" s="72"/>
      <c r="H618" s="73"/>
    </row>
    <row r="619" spans="1:8" ht="14.25">
      <c r="A619" s="36"/>
      <c r="B619" s="90"/>
      <c r="C619" s="91"/>
      <c r="D619" s="92"/>
      <c r="E619" s="92"/>
      <c r="F619" s="71"/>
      <c r="G619" s="72"/>
      <c r="H619" s="73"/>
    </row>
    <row r="620" spans="1:8" ht="14.25">
      <c r="A620" s="36"/>
      <c r="B620" s="90"/>
      <c r="C620" s="91"/>
      <c r="D620" s="92"/>
      <c r="E620" s="92"/>
      <c r="F620" s="71"/>
      <c r="G620" s="72"/>
      <c r="H620" s="73"/>
    </row>
    <row r="621" spans="1:8" ht="14.25">
      <c r="A621" s="36"/>
      <c r="B621" s="90"/>
      <c r="C621" s="91"/>
      <c r="D621" s="92"/>
      <c r="E621" s="92"/>
      <c r="F621" s="71"/>
      <c r="G621" s="72"/>
      <c r="H621" s="73"/>
    </row>
    <row r="622" spans="1:8" ht="14.25">
      <c r="A622" s="36"/>
      <c r="B622" s="90"/>
      <c r="C622" s="91"/>
      <c r="D622" s="92"/>
      <c r="E622" s="92"/>
      <c r="F622" s="71"/>
      <c r="G622" s="72"/>
      <c r="H622" s="73"/>
    </row>
    <row r="623" spans="1:8" ht="14.25">
      <c r="A623" s="36"/>
      <c r="B623" s="90"/>
      <c r="C623" s="91"/>
      <c r="D623" s="92"/>
      <c r="E623" s="92"/>
      <c r="F623" s="71"/>
      <c r="G623" s="72"/>
      <c r="H623" s="73"/>
    </row>
    <row r="624" spans="1:8" ht="14.25">
      <c r="A624" s="36"/>
      <c r="B624" s="90"/>
      <c r="C624" s="91"/>
      <c r="D624" s="92"/>
      <c r="E624" s="92"/>
      <c r="F624" s="71"/>
      <c r="G624" s="72"/>
      <c r="H624" s="73"/>
    </row>
    <row r="625" spans="1:8" ht="14.25">
      <c r="A625" s="36"/>
      <c r="B625" s="90"/>
      <c r="C625" s="91"/>
      <c r="D625" s="92"/>
      <c r="E625" s="92"/>
      <c r="F625" s="71"/>
      <c r="G625" s="72"/>
      <c r="H625" s="73"/>
    </row>
    <row r="626" spans="1:8" ht="14.25">
      <c r="A626" s="36"/>
      <c r="B626" s="90"/>
      <c r="C626" s="91"/>
      <c r="D626" s="92"/>
      <c r="E626" s="92"/>
      <c r="F626" s="71"/>
      <c r="G626" s="72"/>
      <c r="H626" s="73"/>
    </row>
    <row r="627" spans="1:8" ht="14.25">
      <c r="A627" s="36"/>
      <c r="B627" s="90"/>
      <c r="C627" s="91"/>
      <c r="D627" s="92"/>
      <c r="E627" s="92"/>
      <c r="F627" s="71"/>
      <c r="G627" s="72"/>
      <c r="H627" s="73"/>
    </row>
    <row r="628" spans="1:8" ht="14.25">
      <c r="A628" s="36"/>
      <c r="B628" s="90"/>
      <c r="C628" s="91"/>
      <c r="D628" s="92"/>
      <c r="E628" s="92"/>
      <c r="F628" s="71"/>
      <c r="G628" s="72"/>
      <c r="H628" s="73"/>
    </row>
    <row r="629" spans="1:8" ht="14.25">
      <c r="A629" s="36"/>
      <c r="B629" s="90"/>
      <c r="C629" s="91"/>
      <c r="D629" s="92"/>
      <c r="E629" s="92"/>
      <c r="F629" s="71"/>
      <c r="G629" s="72"/>
      <c r="H629" s="73"/>
    </row>
    <row r="630" spans="1:8" ht="14.25">
      <c r="A630" s="36"/>
      <c r="B630" s="90"/>
      <c r="C630" s="91"/>
      <c r="D630" s="92"/>
      <c r="E630" s="92"/>
      <c r="F630" s="71"/>
      <c r="G630" s="72"/>
      <c r="H630" s="73"/>
    </row>
    <row r="631" spans="1:8" ht="14.25">
      <c r="A631" s="36"/>
      <c r="B631" s="90"/>
      <c r="C631" s="91"/>
      <c r="D631" s="92"/>
      <c r="E631" s="92"/>
      <c r="F631" s="71"/>
      <c r="G631" s="72"/>
      <c r="H631" s="73"/>
    </row>
    <row r="632" spans="1:8" ht="14.25">
      <c r="A632" s="36"/>
      <c r="B632" s="90"/>
      <c r="C632" s="91"/>
      <c r="D632" s="92"/>
      <c r="E632" s="92"/>
      <c r="F632" s="71"/>
      <c r="G632" s="72"/>
      <c r="H632" s="73"/>
    </row>
    <row r="633" spans="1:8" ht="14.25">
      <c r="A633" s="36"/>
      <c r="B633" s="90"/>
      <c r="C633" s="91"/>
      <c r="D633" s="92"/>
      <c r="E633" s="92"/>
      <c r="F633" s="71"/>
      <c r="G633" s="72"/>
      <c r="H633" s="73"/>
    </row>
    <row r="634" spans="1:8" ht="14.25">
      <c r="A634" s="36"/>
      <c r="B634" s="90"/>
      <c r="C634" s="91"/>
      <c r="D634" s="92"/>
      <c r="E634" s="92"/>
      <c r="F634" s="71"/>
      <c r="G634" s="72"/>
      <c r="H634" s="73"/>
    </row>
    <row r="635" spans="1:8" ht="14.25">
      <c r="A635" s="36"/>
      <c r="B635" s="90"/>
      <c r="C635" s="91"/>
      <c r="D635" s="92"/>
      <c r="E635" s="92"/>
      <c r="F635" s="71"/>
      <c r="G635" s="72"/>
      <c r="H635" s="73"/>
    </row>
    <row r="636" spans="1:8" ht="14.25">
      <c r="A636" s="36"/>
      <c r="B636" s="90"/>
      <c r="C636" s="91"/>
      <c r="D636" s="92"/>
      <c r="E636" s="92"/>
      <c r="F636" s="71"/>
      <c r="G636" s="72"/>
      <c r="H636" s="73"/>
    </row>
    <row r="637" spans="1:8" ht="14.25">
      <c r="A637" s="36"/>
      <c r="B637" s="90"/>
      <c r="C637" s="91"/>
      <c r="D637" s="92"/>
      <c r="E637" s="92"/>
      <c r="F637" s="71"/>
      <c r="G637" s="72"/>
      <c r="H637" s="73"/>
    </row>
    <row r="638" spans="1:8" ht="14.25">
      <c r="A638" s="36"/>
      <c r="B638" s="90"/>
      <c r="C638" s="91"/>
      <c r="D638" s="92"/>
      <c r="E638" s="92"/>
      <c r="F638" s="71"/>
      <c r="G638" s="72"/>
      <c r="H638" s="73"/>
    </row>
    <row r="639" spans="1:8" ht="14.25">
      <c r="A639" s="36"/>
      <c r="B639" s="90"/>
      <c r="C639" s="91"/>
      <c r="D639" s="92"/>
      <c r="E639" s="92"/>
      <c r="F639" s="71"/>
      <c r="G639" s="72"/>
      <c r="H639" s="73"/>
    </row>
    <row r="640" spans="1:8" ht="14.25">
      <c r="A640" s="36"/>
      <c r="B640" s="90"/>
      <c r="C640" s="91"/>
      <c r="D640" s="92"/>
      <c r="E640" s="92"/>
      <c r="F640" s="71"/>
      <c r="G640" s="72"/>
      <c r="H640" s="73"/>
    </row>
    <row r="641" spans="1:8" ht="14.25">
      <c r="A641" s="36"/>
      <c r="B641" s="90"/>
      <c r="C641" s="91"/>
      <c r="D641" s="92"/>
      <c r="E641" s="92"/>
      <c r="F641" s="71"/>
      <c r="G641" s="72"/>
      <c r="H641" s="73"/>
    </row>
    <row r="642" spans="1:8" ht="14.25">
      <c r="A642" s="36"/>
      <c r="B642" s="90"/>
      <c r="C642" s="91"/>
      <c r="D642" s="92"/>
      <c r="E642" s="92"/>
      <c r="F642" s="71"/>
      <c r="G642" s="72"/>
      <c r="H642" s="73"/>
    </row>
    <row r="643" spans="1:8" ht="14.25">
      <c r="A643" s="36"/>
      <c r="B643" s="90"/>
      <c r="C643" s="91"/>
      <c r="D643" s="92"/>
      <c r="E643" s="92"/>
      <c r="F643" s="71"/>
      <c r="G643" s="72"/>
      <c r="H643" s="73"/>
    </row>
    <row r="644" spans="1:8" ht="14.25">
      <c r="A644" s="36"/>
      <c r="B644" s="90"/>
      <c r="C644" s="91"/>
      <c r="D644" s="92"/>
      <c r="E644" s="92"/>
      <c r="F644" s="71"/>
      <c r="G644" s="72"/>
      <c r="H644" s="73"/>
    </row>
    <row r="645" spans="1:8" ht="14.25">
      <c r="A645" s="36"/>
      <c r="B645" s="90"/>
      <c r="C645" s="91"/>
      <c r="D645" s="92"/>
      <c r="E645" s="92"/>
      <c r="F645" s="71"/>
      <c r="G645" s="72"/>
      <c r="H645" s="73"/>
    </row>
    <row r="646" spans="1:8" ht="14.25">
      <c r="A646" s="36"/>
      <c r="B646" s="90"/>
      <c r="C646" s="91"/>
      <c r="D646" s="92"/>
      <c r="E646" s="92"/>
      <c r="F646" s="71"/>
      <c r="G646" s="72"/>
      <c r="H646" s="73"/>
    </row>
    <row r="647" spans="1:8" ht="14.25">
      <c r="A647" s="36"/>
      <c r="B647" s="90"/>
      <c r="C647" s="91"/>
      <c r="D647" s="92"/>
      <c r="E647" s="92"/>
      <c r="F647" s="71"/>
      <c r="G647" s="72"/>
      <c r="H647" s="73"/>
    </row>
    <row r="648" spans="1:8" ht="14.25">
      <c r="A648" s="36"/>
      <c r="B648" s="90"/>
      <c r="C648" s="91"/>
      <c r="D648" s="92"/>
      <c r="E648" s="92"/>
      <c r="F648" s="71"/>
      <c r="G648" s="72"/>
      <c r="H648" s="73"/>
    </row>
    <row r="649" spans="1:8" ht="14.25">
      <c r="A649" s="36"/>
      <c r="B649" s="90"/>
      <c r="C649" s="91"/>
      <c r="D649" s="92"/>
      <c r="E649" s="92"/>
      <c r="F649" s="71"/>
      <c r="G649" s="72"/>
      <c r="H649" s="73"/>
    </row>
    <row r="650" spans="1:8" ht="14.25">
      <c r="A650" s="36"/>
      <c r="B650" s="90"/>
      <c r="C650" s="91"/>
      <c r="D650" s="92"/>
      <c r="E650" s="92"/>
      <c r="F650" s="71"/>
      <c r="G650" s="72"/>
      <c r="H650" s="73"/>
    </row>
    <row r="651" spans="1:8" ht="14.25">
      <c r="A651" s="36"/>
      <c r="B651" s="90"/>
      <c r="C651" s="91"/>
      <c r="D651" s="92"/>
      <c r="E651" s="92"/>
      <c r="F651" s="71"/>
      <c r="G651" s="72"/>
      <c r="H651" s="73"/>
    </row>
    <row r="652" spans="1:8" ht="14.25">
      <c r="A652" s="36"/>
      <c r="B652" s="90"/>
      <c r="C652" s="91"/>
      <c r="D652" s="92"/>
      <c r="E652" s="92"/>
      <c r="F652" s="71"/>
      <c r="G652" s="72"/>
      <c r="H652" s="73"/>
    </row>
    <row r="653" spans="1:8" ht="14.25">
      <c r="A653" s="36"/>
      <c r="B653" s="36"/>
      <c r="C653" s="91"/>
      <c r="D653" s="92"/>
      <c r="E653" s="92"/>
      <c r="F653" s="71"/>
      <c r="G653" s="72"/>
      <c r="H653" s="73"/>
    </row>
    <row r="654" spans="1:8" ht="14.25">
      <c r="A654" s="36"/>
      <c r="B654" s="36"/>
      <c r="C654" s="91"/>
      <c r="D654" s="92"/>
      <c r="E654" s="92"/>
      <c r="F654" s="71"/>
      <c r="G654" s="72"/>
      <c r="H654" s="73"/>
    </row>
    <row r="655" spans="1:8" ht="14.25">
      <c r="A655" s="36"/>
      <c r="B655" s="36"/>
      <c r="C655" s="91"/>
      <c r="D655" s="92"/>
      <c r="E655" s="92"/>
      <c r="F655" s="71"/>
      <c r="G655" s="72"/>
      <c r="H655" s="73"/>
    </row>
    <row r="656" spans="1:8" ht="14.25">
      <c r="A656" s="36"/>
      <c r="B656" s="36"/>
      <c r="C656" s="91"/>
      <c r="D656" s="92"/>
      <c r="E656" s="92"/>
      <c r="F656" s="71"/>
      <c r="G656" s="72"/>
      <c r="H656" s="73"/>
    </row>
    <row r="657" spans="1:8" ht="14.25">
      <c r="A657" s="36"/>
      <c r="B657" s="36"/>
      <c r="C657" s="91"/>
      <c r="D657" s="92"/>
      <c r="E657" s="92"/>
      <c r="F657" s="71"/>
      <c r="G657" s="72"/>
      <c r="H657" s="73"/>
    </row>
    <row r="658" spans="1:8" ht="14.25">
      <c r="A658" s="36"/>
      <c r="B658" s="36"/>
      <c r="C658" s="91"/>
      <c r="D658" s="92"/>
      <c r="E658" s="92"/>
      <c r="F658" s="71"/>
      <c r="G658" s="72"/>
      <c r="H658" s="73"/>
    </row>
    <row r="659" spans="1:8" ht="14.25">
      <c r="A659" s="36"/>
      <c r="B659" s="36"/>
      <c r="C659" s="91"/>
      <c r="D659" s="92"/>
      <c r="E659" s="92"/>
      <c r="F659" s="71"/>
      <c r="G659" s="72"/>
      <c r="H659" s="73"/>
    </row>
    <row r="660" spans="1:8" ht="14.25">
      <c r="A660" s="36"/>
      <c r="B660" s="36"/>
      <c r="C660" s="91"/>
      <c r="D660" s="92"/>
      <c r="E660" s="92"/>
      <c r="F660" s="71"/>
      <c r="G660" s="72"/>
      <c r="H660" s="73"/>
    </row>
    <row r="661" spans="1:8" ht="14.25">
      <c r="A661" s="36"/>
      <c r="B661" s="36"/>
      <c r="C661" s="91"/>
      <c r="D661" s="92"/>
      <c r="E661" s="92"/>
      <c r="F661" s="71"/>
      <c r="G661" s="72"/>
      <c r="H661" s="73"/>
    </row>
    <row r="662" spans="1:8" ht="14.25">
      <c r="A662" s="36"/>
      <c r="B662" s="36"/>
      <c r="C662" s="91"/>
      <c r="D662" s="92"/>
      <c r="E662" s="92"/>
      <c r="F662" s="71"/>
      <c r="G662" s="72"/>
      <c r="H662" s="73"/>
    </row>
    <row r="663" spans="1:8" ht="14.25">
      <c r="A663" s="36"/>
      <c r="B663" s="36"/>
      <c r="C663" s="91"/>
      <c r="D663" s="92"/>
      <c r="E663" s="92"/>
      <c r="F663" s="71"/>
      <c r="G663" s="72"/>
      <c r="H663" s="73"/>
    </row>
    <row r="664" spans="1:8" ht="14.25">
      <c r="A664" s="36"/>
      <c r="B664" s="36"/>
      <c r="C664" s="91"/>
      <c r="D664" s="92"/>
      <c r="E664" s="92"/>
      <c r="F664" s="71"/>
      <c r="G664" s="72"/>
      <c r="H664" s="73"/>
    </row>
    <row r="665" spans="1:8" ht="14.25">
      <c r="A665" s="36"/>
      <c r="B665" s="36"/>
      <c r="C665" s="91"/>
      <c r="D665" s="92"/>
      <c r="E665" s="92"/>
      <c r="F665" s="71"/>
      <c r="G665" s="72"/>
      <c r="H665" s="73"/>
    </row>
    <row r="666" spans="1:8" ht="14.25">
      <c r="A666" s="36"/>
      <c r="B666" s="36"/>
      <c r="C666" s="91"/>
      <c r="D666" s="92"/>
      <c r="E666" s="92"/>
      <c r="F666" s="71"/>
      <c r="G666" s="72"/>
      <c r="H666" s="73"/>
    </row>
    <row r="667" spans="1:8" ht="14.25">
      <c r="A667" s="36"/>
      <c r="B667" s="36"/>
      <c r="C667" s="91"/>
      <c r="D667" s="92"/>
      <c r="E667" s="92"/>
      <c r="F667" s="71"/>
      <c r="G667" s="72"/>
      <c r="H667" s="73"/>
    </row>
    <row r="668" spans="1:8" ht="14.25">
      <c r="A668" s="36"/>
      <c r="B668" s="36"/>
      <c r="C668" s="91"/>
      <c r="D668" s="92"/>
      <c r="E668" s="92"/>
      <c r="F668" s="71"/>
      <c r="G668" s="72"/>
      <c r="H668" s="73"/>
    </row>
    <row r="669" spans="1:8" ht="14.25">
      <c r="A669" s="36"/>
      <c r="B669" s="36"/>
      <c r="C669" s="91"/>
      <c r="D669" s="92"/>
      <c r="E669" s="92"/>
      <c r="F669" s="71"/>
      <c r="G669" s="72"/>
      <c r="H669" s="73"/>
    </row>
    <row r="670" spans="1:8" ht="14.25">
      <c r="A670" s="36"/>
      <c r="B670" s="36"/>
      <c r="C670" s="91"/>
      <c r="D670" s="92"/>
      <c r="E670" s="92"/>
      <c r="F670" s="71"/>
      <c r="G670" s="72"/>
      <c r="H670" s="73"/>
    </row>
    <row r="671" spans="1:8" ht="14.25">
      <c r="A671" s="36"/>
      <c r="B671" s="36"/>
      <c r="C671" s="91"/>
      <c r="D671" s="92"/>
      <c r="E671" s="92"/>
      <c r="F671" s="71"/>
      <c r="G671" s="72"/>
      <c r="H671" s="73"/>
    </row>
    <row r="672" spans="1:8" ht="14.25">
      <c r="A672" s="36"/>
      <c r="B672" s="36"/>
      <c r="C672" s="91"/>
      <c r="D672" s="92"/>
      <c r="E672" s="92"/>
      <c r="F672" s="71"/>
      <c r="G672" s="72"/>
      <c r="H672" s="73"/>
    </row>
    <row r="673" spans="1:8" ht="14.25">
      <c r="A673" s="36"/>
      <c r="B673" s="36"/>
      <c r="C673" s="91"/>
      <c r="D673" s="92"/>
      <c r="E673" s="92"/>
      <c r="F673" s="71"/>
      <c r="G673" s="72"/>
      <c r="H673" s="73"/>
    </row>
    <row r="674" spans="2:8" ht="14.25">
      <c r="B674" s="94"/>
      <c r="C674" s="95"/>
      <c r="D674" s="92"/>
      <c r="E674" s="92"/>
      <c r="F674" s="74"/>
      <c r="G674" s="75"/>
      <c r="H674" s="76"/>
    </row>
    <row r="675" spans="2:8" ht="14.25">
      <c r="B675" s="94"/>
      <c r="C675" s="95"/>
      <c r="D675" s="96"/>
      <c r="E675" s="96"/>
      <c r="F675" s="74"/>
      <c r="G675" s="75"/>
      <c r="H675" s="76"/>
    </row>
    <row r="676" spans="2:8" ht="14.25">
      <c r="B676" s="94"/>
      <c r="C676" s="95"/>
      <c r="D676" s="96"/>
      <c r="E676" s="96"/>
      <c r="F676" s="74"/>
      <c r="G676" s="75"/>
      <c r="H676" s="76"/>
    </row>
    <row r="677" spans="2:8" ht="14.25">
      <c r="B677" s="94"/>
      <c r="C677" s="95"/>
      <c r="D677" s="96"/>
      <c r="E677" s="96"/>
      <c r="F677" s="74"/>
      <c r="G677" s="75"/>
      <c r="H677" s="76"/>
    </row>
    <row r="678" spans="2:8" ht="14.25">
      <c r="B678" s="94"/>
      <c r="C678" s="95"/>
      <c r="D678" s="96"/>
      <c r="E678" s="96"/>
      <c r="F678" s="74"/>
      <c r="G678" s="75"/>
      <c r="H678" s="76"/>
    </row>
    <row r="679" spans="2:8" ht="14.25">
      <c r="B679" s="94"/>
      <c r="C679" s="95"/>
      <c r="D679" s="96"/>
      <c r="E679" s="96"/>
      <c r="F679" s="74"/>
      <c r="G679" s="75"/>
      <c r="H679" s="76"/>
    </row>
    <row r="680" spans="2:8" ht="14.25">
      <c r="B680" s="94"/>
      <c r="C680" s="95"/>
      <c r="D680" s="96"/>
      <c r="E680" s="96"/>
      <c r="F680" s="74"/>
      <c r="G680" s="75"/>
      <c r="H680" s="76"/>
    </row>
    <row r="681" spans="2:8" ht="14.25">
      <c r="B681" s="94"/>
      <c r="C681" s="95"/>
      <c r="D681" s="96"/>
      <c r="E681" s="96"/>
      <c r="F681" s="74"/>
      <c r="G681" s="75"/>
      <c r="H681" s="76"/>
    </row>
    <row r="682" spans="2:8" ht="14.25">
      <c r="B682" s="94"/>
      <c r="C682" s="95"/>
      <c r="D682" s="96"/>
      <c r="E682" s="96"/>
      <c r="F682" s="74"/>
      <c r="G682" s="75"/>
      <c r="H682" s="76"/>
    </row>
    <row r="683" spans="2:8" ht="14.25">
      <c r="B683" s="94"/>
      <c r="C683" s="95"/>
      <c r="D683" s="96"/>
      <c r="E683" s="96"/>
      <c r="F683" s="74"/>
      <c r="G683" s="75"/>
      <c r="H683" s="76"/>
    </row>
    <row r="684" spans="2:8" ht="14.25">
      <c r="B684" s="94"/>
      <c r="C684" s="95"/>
      <c r="D684" s="96"/>
      <c r="E684" s="96"/>
      <c r="F684" s="74"/>
      <c r="G684" s="75"/>
      <c r="H684" s="76"/>
    </row>
    <row r="685" spans="2:8" ht="14.25">
      <c r="B685" s="94"/>
      <c r="C685" s="95"/>
      <c r="D685" s="96"/>
      <c r="E685" s="96"/>
      <c r="F685" s="74"/>
      <c r="G685" s="75"/>
      <c r="H685" s="76"/>
    </row>
    <row r="686" spans="2:8" ht="14.25">
      <c r="B686" s="94"/>
      <c r="C686" s="95"/>
      <c r="D686" s="96"/>
      <c r="E686" s="96"/>
      <c r="F686" s="74"/>
      <c r="G686" s="75"/>
      <c r="H686" s="76"/>
    </row>
    <row r="687" spans="2:8" ht="14.25">
      <c r="B687" s="94"/>
      <c r="C687" s="95"/>
      <c r="D687" s="96"/>
      <c r="E687" s="96"/>
      <c r="F687" s="74"/>
      <c r="G687" s="75"/>
      <c r="H687" s="76"/>
    </row>
    <row r="688" spans="2:8" ht="14.25">
      <c r="B688" s="94"/>
      <c r="C688" s="95"/>
      <c r="D688" s="96"/>
      <c r="E688" s="96"/>
      <c r="F688" s="74"/>
      <c r="G688" s="75"/>
      <c r="H688" s="76"/>
    </row>
    <row r="689" spans="2:8" ht="14.25">
      <c r="B689" s="94"/>
      <c r="C689" s="95"/>
      <c r="D689" s="96"/>
      <c r="E689" s="96"/>
      <c r="F689" s="74"/>
      <c r="G689" s="75"/>
      <c r="H689" s="76"/>
    </row>
    <row r="690" spans="2:8" ht="14.25">
      <c r="B690" s="94"/>
      <c r="C690" s="95"/>
      <c r="D690" s="96"/>
      <c r="E690" s="96"/>
      <c r="F690" s="74"/>
      <c r="G690" s="75"/>
      <c r="H690" s="76"/>
    </row>
    <row r="691" spans="2:8" ht="14.25">
      <c r="B691" s="94"/>
      <c r="C691" s="95"/>
      <c r="D691" s="96"/>
      <c r="E691" s="96"/>
      <c r="F691" s="74"/>
      <c r="G691" s="75"/>
      <c r="H691" s="76"/>
    </row>
    <row r="692" spans="2:8" ht="14.25">
      <c r="B692" s="94"/>
      <c r="C692" s="95"/>
      <c r="D692" s="96"/>
      <c r="E692" s="96"/>
      <c r="F692" s="74"/>
      <c r="G692" s="75"/>
      <c r="H692" s="76"/>
    </row>
    <row r="693" spans="2:8" ht="14.25">
      <c r="B693" s="94"/>
      <c r="C693" s="95"/>
      <c r="D693" s="96"/>
      <c r="E693" s="96"/>
      <c r="F693" s="74"/>
      <c r="G693" s="75"/>
      <c r="H693" s="76"/>
    </row>
    <row r="694" spans="2:8" ht="14.25">
      <c r="B694" s="94"/>
      <c r="C694" s="95"/>
      <c r="D694" s="96"/>
      <c r="E694" s="96"/>
      <c r="F694" s="74"/>
      <c r="G694" s="75"/>
      <c r="H694" s="76"/>
    </row>
    <row r="695" spans="2:8" ht="14.25">
      <c r="B695" s="94"/>
      <c r="C695" s="95"/>
      <c r="D695" s="96"/>
      <c r="E695" s="96"/>
      <c r="F695" s="74"/>
      <c r="G695" s="75"/>
      <c r="H695" s="76"/>
    </row>
    <row r="696" spans="2:8" ht="14.25">
      <c r="B696" s="94"/>
      <c r="C696" s="95"/>
      <c r="D696" s="96"/>
      <c r="E696" s="96"/>
      <c r="F696" s="74"/>
      <c r="G696" s="75"/>
      <c r="H696" s="76"/>
    </row>
    <row r="697" spans="2:8" ht="14.25">
      <c r="B697" s="94"/>
      <c r="C697" s="95"/>
      <c r="D697" s="96"/>
      <c r="E697" s="96"/>
      <c r="F697" s="74"/>
      <c r="G697" s="75"/>
      <c r="H697" s="76"/>
    </row>
    <row r="698" spans="2:8" ht="14.25">
      <c r="B698" s="94"/>
      <c r="C698" s="95"/>
      <c r="D698" s="96"/>
      <c r="E698" s="96"/>
      <c r="F698" s="74"/>
      <c r="G698" s="75"/>
      <c r="H698" s="76"/>
    </row>
    <row r="699" spans="2:8" ht="14.25">
      <c r="B699" s="94"/>
      <c r="C699" s="95"/>
      <c r="D699" s="96"/>
      <c r="E699" s="96"/>
      <c r="F699" s="74"/>
      <c r="G699" s="75"/>
      <c r="H699" s="76"/>
    </row>
    <row r="700" spans="2:8" ht="14.25">
      <c r="B700" s="94"/>
      <c r="C700" s="95"/>
      <c r="D700" s="96"/>
      <c r="E700" s="96"/>
      <c r="F700" s="74"/>
      <c r="G700" s="75"/>
      <c r="H700" s="76"/>
    </row>
    <row r="701" spans="2:8" ht="14.25">
      <c r="B701" s="94"/>
      <c r="C701" s="95"/>
      <c r="D701" s="96"/>
      <c r="E701" s="96"/>
      <c r="F701" s="74"/>
      <c r="G701" s="75"/>
      <c r="H701" s="76"/>
    </row>
    <row r="702" spans="2:8" ht="14.25">
      <c r="B702" s="94"/>
      <c r="C702" s="95"/>
      <c r="D702" s="96"/>
      <c r="E702" s="96"/>
      <c r="F702" s="74"/>
      <c r="G702" s="75"/>
      <c r="H702" s="76"/>
    </row>
    <row r="703" spans="2:8" ht="14.25">
      <c r="B703" s="94"/>
      <c r="C703" s="95"/>
      <c r="D703" s="96"/>
      <c r="E703" s="96"/>
      <c r="F703" s="74"/>
      <c r="G703" s="75"/>
      <c r="H703" s="76"/>
    </row>
    <row r="704" spans="2:8" ht="14.25">
      <c r="B704" s="94"/>
      <c r="C704" s="95"/>
      <c r="D704" s="96"/>
      <c r="E704" s="96"/>
      <c r="F704" s="74"/>
      <c r="G704" s="75"/>
      <c r="H704" s="76"/>
    </row>
    <row r="705" spans="2:8" ht="14.25">
      <c r="B705" s="94"/>
      <c r="C705" s="95"/>
      <c r="D705" s="96"/>
      <c r="E705" s="96"/>
      <c r="F705" s="74"/>
      <c r="G705" s="75"/>
      <c r="H705" s="76"/>
    </row>
    <row r="706" spans="2:8" ht="14.25">
      <c r="B706" s="94"/>
      <c r="C706" s="95"/>
      <c r="D706" s="96"/>
      <c r="E706" s="96"/>
      <c r="F706" s="74"/>
      <c r="G706" s="75"/>
      <c r="H706" s="76"/>
    </row>
    <row r="707" spans="2:8" ht="14.25">
      <c r="B707" s="94"/>
      <c r="C707" s="95"/>
      <c r="D707" s="96"/>
      <c r="E707" s="96"/>
      <c r="F707" s="74"/>
      <c r="G707" s="75"/>
      <c r="H707" s="76"/>
    </row>
    <row r="708" spans="2:8" ht="14.25">
      <c r="B708" s="94"/>
      <c r="C708" s="95"/>
      <c r="D708" s="96"/>
      <c r="E708" s="96"/>
      <c r="F708" s="74"/>
      <c r="G708" s="75"/>
      <c r="H708" s="76"/>
    </row>
    <row r="709" spans="2:8" ht="14.25">
      <c r="B709" s="94"/>
      <c r="C709" s="95"/>
      <c r="D709" s="96"/>
      <c r="E709" s="96"/>
      <c r="F709" s="74"/>
      <c r="G709" s="75"/>
      <c r="H709" s="76"/>
    </row>
    <row r="710" spans="2:8" ht="14.25">
      <c r="B710" s="94"/>
      <c r="C710" s="95"/>
      <c r="D710" s="96"/>
      <c r="E710" s="96"/>
      <c r="F710" s="74"/>
      <c r="G710" s="75"/>
      <c r="H710" s="76"/>
    </row>
    <row r="711" spans="2:8" ht="14.25">
      <c r="B711" s="94"/>
      <c r="C711" s="95"/>
      <c r="D711" s="96"/>
      <c r="E711" s="96"/>
      <c r="F711" s="74"/>
      <c r="G711" s="75"/>
      <c r="H711" s="76"/>
    </row>
    <row r="712" spans="2:8" ht="14.25">
      <c r="B712" s="94"/>
      <c r="C712" s="95"/>
      <c r="D712" s="96"/>
      <c r="E712" s="96"/>
      <c r="F712" s="74"/>
      <c r="G712" s="75"/>
      <c r="H712" s="76"/>
    </row>
    <row r="713" spans="2:8" ht="14.25">
      <c r="B713" s="94"/>
      <c r="C713" s="95"/>
      <c r="D713" s="96"/>
      <c r="E713" s="96"/>
      <c r="F713" s="74"/>
      <c r="G713" s="75"/>
      <c r="H713" s="76"/>
    </row>
    <row r="714" spans="2:8" ht="14.25">
      <c r="B714" s="94"/>
      <c r="C714" s="95"/>
      <c r="D714" s="96"/>
      <c r="E714" s="96"/>
      <c r="F714" s="74"/>
      <c r="G714" s="75"/>
      <c r="H714" s="76"/>
    </row>
    <row r="715" spans="2:8" ht="14.25">
      <c r="B715" s="94"/>
      <c r="C715" s="95"/>
      <c r="D715" s="96"/>
      <c r="E715" s="96"/>
      <c r="F715" s="74"/>
      <c r="G715" s="75"/>
      <c r="H715" s="76"/>
    </row>
    <row r="716" spans="2:8" ht="14.25">
      <c r="B716" s="94"/>
      <c r="C716" s="95"/>
      <c r="D716" s="96"/>
      <c r="E716" s="96"/>
      <c r="F716" s="74"/>
      <c r="G716" s="75"/>
      <c r="H716" s="76"/>
    </row>
    <row r="717" spans="2:8" ht="14.25">
      <c r="B717" s="94"/>
      <c r="C717" s="95"/>
      <c r="D717" s="96"/>
      <c r="E717" s="96"/>
      <c r="F717" s="74"/>
      <c r="G717" s="75"/>
      <c r="H717" s="76"/>
    </row>
    <row r="718" spans="2:8" ht="14.25">
      <c r="B718" s="94"/>
      <c r="C718" s="95"/>
      <c r="D718" s="96"/>
      <c r="E718" s="96"/>
      <c r="F718" s="74"/>
      <c r="G718" s="75"/>
      <c r="H718" s="76"/>
    </row>
    <row r="719" spans="2:8" ht="14.25">
      <c r="B719" s="94"/>
      <c r="C719" s="95"/>
      <c r="D719" s="96"/>
      <c r="E719" s="96"/>
      <c r="F719" s="74"/>
      <c r="G719" s="75"/>
      <c r="H719" s="76"/>
    </row>
    <row r="720" spans="2:8" ht="14.25">
      <c r="B720" s="94"/>
      <c r="C720" s="95"/>
      <c r="D720" s="96"/>
      <c r="E720" s="96"/>
      <c r="F720" s="74"/>
      <c r="G720" s="75"/>
      <c r="H720" s="76"/>
    </row>
    <row r="721" spans="2:8" ht="14.25">
      <c r="B721" s="94"/>
      <c r="C721" s="95"/>
      <c r="D721" s="96"/>
      <c r="E721" s="96"/>
      <c r="F721" s="74"/>
      <c r="G721" s="75"/>
      <c r="H721" s="76"/>
    </row>
    <row r="722" spans="2:8" ht="14.25">
      <c r="B722" s="94"/>
      <c r="C722" s="95"/>
      <c r="D722" s="96"/>
      <c r="E722" s="96"/>
      <c r="F722" s="74"/>
      <c r="G722" s="75"/>
      <c r="H722" s="76"/>
    </row>
    <row r="723" spans="2:8" ht="14.25">
      <c r="B723" s="94"/>
      <c r="C723" s="95"/>
      <c r="D723" s="96"/>
      <c r="E723" s="96"/>
      <c r="F723" s="74"/>
      <c r="G723" s="75"/>
      <c r="H723" s="76"/>
    </row>
    <row r="724" spans="2:8" ht="14.25">
      <c r="B724" s="94"/>
      <c r="C724" s="95"/>
      <c r="D724" s="96"/>
      <c r="E724" s="96"/>
      <c r="F724" s="74"/>
      <c r="G724" s="75"/>
      <c r="H724" s="76"/>
    </row>
    <row r="725" spans="2:8" ht="14.25">
      <c r="B725" s="94"/>
      <c r="C725" s="95"/>
      <c r="D725" s="96"/>
      <c r="E725" s="96"/>
      <c r="F725" s="74"/>
      <c r="G725" s="75"/>
      <c r="H725" s="76"/>
    </row>
    <row r="726" spans="2:8" ht="14.25">
      <c r="B726" s="94"/>
      <c r="C726" s="95"/>
      <c r="D726" s="96"/>
      <c r="E726" s="96"/>
      <c r="F726" s="74"/>
      <c r="G726" s="75"/>
      <c r="H726" s="76"/>
    </row>
    <row r="727" spans="2:8" ht="14.25">
      <c r="B727" s="94"/>
      <c r="C727" s="95"/>
      <c r="D727" s="96"/>
      <c r="E727" s="96"/>
      <c r="F727" s="74"/>
      <c r="G727" s="75"/>
      <c r="H727" s="76"/>
    </row>
    <row r="728" spans="2:8" ht="14.25">
      <c r="B728" s="94"/>
      <c r="C728" s="95"/>
      <c r="D728" s="96"/>
      <c r="E728" s="96"/>
      <c r="F728" s="74"/>
      <c r="G728" s="75"/>
      <c r="H728" s="76"/>
    </row>
    <row r="729" spans="2:8" ht="14.25">
      <c r="B729" s="94"/>
      <c r="C729" s="95"/>
      <c r="D729" s="96"/>
      <c r="E729" s="96"/>
      <c r="F729" s="74"/>
      <c r="G729" s="75"/>
      <c r="H729" s="76"/>
    </row>
    <row r="730" spans="2:8" ht="14.25">
      <c r="B730" s="94"/>
      <c r="C730" s="95"/>
      <c r="D730" s="96"/>
      <c r="E730" s="96"/>
      <c r="F730" s="74"/>
      <c r="G730" s="75"/>
      <c r="H730" s="76"/>
    </row>
    <row r="731" spans="2:8" ht="14.25">
      <c r="B731" s="94"/>
      <c r="C731" s="95"/>
      <c r="D731" s="96"/>
      <c r="E731" s="96"/>
      <c r="F731" s="74"/>
      <c r="G731" s="75"/>
      <c r="H731" s="76"/>
    </row>
    <row r="732" spans="2:8" ht="14.25">
      <c r="B732" s="94"/>
      <c r="C732" s="95"/>
      <c r="D732" s="96"/>
      <c r="E732" s="96"/>
      <c r="F732" s="74"/>
      <c r="G732" s="75"/>
      <c r="H732" s="76"/>
    </row>
    <row r="733" spans="2:8" ht="14.25">
      <c r="B733" s="94"/>
      <c r="C733" s="95"/>
      <c r="D733" s="96"/>
      <c r="E733" s="96"/>
      <c r="F733" s="74"/>
      <c r="G733" s="75"/>
      <c r="H733" s="76"/>
    </row>
    <row r="734" spans="2:8" ht="14.25">
      <c r="B734" s="94"/>
      <c r="C734" s="95"/>
      <c r="D734" s="96"/>
      <c r="E734" s="96"/>
      <c r="F734" s="74"/>
      <c r="G734" s="75"/>
      <c r="H734" s="76"/>
    </row>
    <row r="735" spans="2:8" ht="14.25">
      <c r="B735" s="94"/>
      <c r="C735" s="95"/>
      <c r="D735" s="96"/>
      <c r="E735" s="96"/>
      <c r="F735" s="74"/>
      <c r="G735" s="75"/>
      <c r="H735" s="76"/>
    </row>
    <row r="736" spans="2:8" ht="14.25">
      <c r="B736" s="94"/>
      <c r="C736" s="95"/>
      <c r="D736" s="96"/>
      <c r="E736" s="96"/>
      <c r="F736" s="74"/>
      <c r="G736" s="75"/>
      <c r="H736" s="76"/>
    </row>
    <row r="737" spans="2:8" ht="14.25">
      <c r="B737" s="94"/>
      <c r="C737" s="95"/>
      <c r="D737" s="96"/>
      <c r="E737" s="96"/>
      <c r="F737" s="74"/>
      <c r="G737" s="75"/>
      <c r="H737" s="76"/>
    </row>
    <row r="738" spans="2:8" ht="14.25">
      <c r="B738" s="94"/>
      <c r="C738" s="95"/>
      <c r="D738" s="96"/>
      <c r="E738" s="96"/>
      <c r="F738" s="74"/>
      <c r="G738" s="75"/>
      <c r="H738" s="76"/>
    </row>
    <row r="739" spans="2:8" ht="14.25">
      <c r="B739" s="94"/>
      <c r="C739" s="95"/>
      <c r="D739" s="96"/>
      <c r="E739" s="96"/>
      <c r="F739" s="74"/>
      <c r="G739" s="75"/>
      <c r="H739" s="76"/>
    </row>
    <row r="740" spans="2:8" ht="14.25">
      <c r="B740" s="94"/>
      <c r="C740" s="95"/>
      <c r="D740" s="96"/>
      <c r="E740" s="96"/>
      <c r="F740" s="74"/>
      <c r="G740" s="75"/>
      <c r="H740" s="76"/>
    </row>
    <row r="741" spans="2:8" ht="14.25">
      <c r="B741" s="94"/>
      <c r="C741" s="95"/>
      <c r="D741" s="96"/>
      <c r="E741" s="96"/>
      <c r="F741" s="74"/>
      <c r="G741" s="75"/>
      <c r="H741" s="76"/>
    </row>
    <row r="742" spans="2:8" ht="14.25">
      <c r="B742" s="94"/>
      <c r="C742" s="95"/>
      <c r="D742" s="96"/>
      <c r="E742" s="96"/>
      <c r="F742" s="74"/>
      <c r="G742" s="75"/>
      <c r="H742" s="76"/>
    </row>
    <row r="743" spans="2:8" ht="14.25">
      <c r="B743" s="94"/>
      <c r="C743" s="95"/>
      <c r="D743" s="96"/>
      <c r="E743" s="96"/>
      <c r="F743" s="74"/>
      <c r="G743" s="75"/>
      <c r="H743" s="76"/>
    </row>
    <row r="744" spans="2:8" ht="14.25">
      <c r="B744" s="94"/>
      <c r="C744" s="95"/>
      <c r="D744" s="96"/>
      <c r="E744" s="96"/>
      <c r="F744" s="74"/>
      <c r="G744" s="75"/>
      <c r="H744" s="76"/>
    </row>
    <row r="745" spans="2:8" ht="14.25">
      <c r="B745" s="94"/>
      <c r="C745" s="95"/>
      <c r="D745" s="96"/>
      <c r="E745" s="96"/>
      <c r="F745" s="74"/>
      <c r="G745" s="75"/>
      <c r="H745" s="76"/>
    </row>
    <row r="746" spans="2:8" ht="14.25">
      <c r="B746" s="94"/>
      <c r="C746" s="95"/>
      <c r="D746" s="96"/>
      <c r="E746" s="96"/>
      <c r="F746" s="74"/>
      <c r="G746" s="75"/>
      <c r="H746" s="76"/>
    </row>
    <row r="747" spans="2:8" ht="14.25">
      <c r="B747" s="94"/>
      <c r="C747" s="95"/>
      <c r="D747" s="96"/>
      <c r="E747" s="96"/>
      <c r="F747" s="74"/>
      <c r="G747" s="75"/>
      <c r="H747" s="76"/>
    </row>
    <row r="748" spans="2:8" ht="14.25">
      <c r="B748" s="94"/>
      <c r="C748" s="95"/>
      <c r="D748" s="96"/>
      <c r="E748" s="96"/>
      <c r="F748" s="74"/>
      <c r="G748" s="75"/>
      <c r="H748" s="76"/>
    </row>
    <row r="749" spans="2:8" ht="14.25">
      <c r="B749" s="94"/>
      <c r="C749" s="95"/>
      <c r="D749" s="96"/>
      <c r="E749" s="96"/>
      <c r="F749" s="74"/>
      <c r="G749" s="75"/>
      <c r="H749" s="76"/>
    </row>
    <row r="750" spans="2:8" ht="14.25">
      <c r="B750" s="94"/>
      <c r="C750" s="95"/>
      <c r="D750" s="96"/>
      <c r="E750" s="96"/>
      <c r="F750" s="74"/>
      <c r="G750" s="75"/>
      <c r="H750" s="76"/>
    </row>
    <row r="751" spans="2:8" ht="14.25">
      <c r="B751" s="94"/>
      <c r="C751" s="95"/>
      <c r="D751" s="96"/>
      <c r="E751" s="96"/>
      <c r="F751" s="74"/>
      <c r="G751" s="75"/>
      <c r="H751" s="76"/>
    </row>
    <row r="752" spans="2:8" ht="14.25">
      <c r="B752" s="94"/>
      <c r="C752" s="95"/>
      <c r="D752" s="96"/>
      <c r="E752" s="96"/>
      <c r="F752" s="74"/>
      <c r="G752" s="75"/>
      <c r="H752" s="76"/>
    </row>
    <row r="753" spans="2:8" ht="14.25">
      <c r="B753" s="94"/>
      <c r="C753" s="95"/>
      <c r="D753" s="96"/>
      <c r="E753" s="96"/>
      <c r="F753" s="74"/>
      <c r="G753" s="75"/>
      <c r="H753" s="76"/>
    </row>
    <row r="754" spans="2:8" ht="14.25">
      <c r="B754" s="94"/>
      <c r="C754" s="95"/>
      <c r="D754" s="96"/>
      <c r="E754" s="96"/>
      <c r="F754" s="74"/>
      <c r="G754" s="75"/>
      <c r="H754" s="76"/>
    </row>
    <row r="755" spans="2:8" ht="14.25">
      <c r="B755" s="94"/>
      <c r="C755" s="95"/>
      <c r="D755" s="96"/>
      <c r="E755" s="96"/>
      <c r="F755" s="74"/>
      <c r="G755" s="75"/>
      <c r="H755" s="76"/>
    </row>
    <row r="756" spans="2:8" ht="14.25">
      <c r="B756" s="94"/>
      <c r="C756" s="95"/>
      <c r="D756" s="96"/>
      <c r="E756" s="96"/>
      <c r="F756" s="74"/>
      <c r="G756" s="75"/>
      <c r="H756" s="76"/>
    </row>
    <row r="757" spans="2:8" ht="14.25">
      <c r="B757" s="94"/>
      <c r="C757" s="95"/>
      <c r="D757" s="96"/>
      <c r="E757" s="96"/>
      <c r="F757" s="74"/>
      <c r="G757" s="75"/>
      <c r="H757" s="76"/>
    </row>
    <row r="758" spans="2:8" ht="14.25">
      <c r="B758" s="94"/>
      <c r="C758" s="95"/>
      <c r="D758" s="96"/>
      <c r="E758" s="96"/>
      <c r="F758" s="74"/>
      <c r="G758" s="75"/>
      <c r="H758" s="76"/>
    </row>
    <row r="759" spans="2:8" ht="14.25">
      <c r="B759" s="94"/>
      <c r="C759" s="95"/>
      <c r="D759" s="96"/>
      <c r="E759" s="96"/>
      <c r="F759" s="74"/>
      <c r="G759" s="75"/>
      <c r="H759" s="76"/>
    </row>
    <row r="760" spans="2:8" ht="14.25">
      <c r="B760" s="94"/>
      <c r="C760" s="95"/>
      <c r="D760" s="96"/>
      <c r="E760" s="96"/>
      <c r="F760" s="74"/>
      <c r="G760" s="75"/>
      <c r="H760" s="76"/>
    </row>
    <row r="761" spans="2:8" ht="14.25">
      <c r="B761" s="94"/>
      <c r="C761" s="95"/>
      <c r="D761" s="96"/>
      <c r="E761" s="96"/>
      <c r="F761" s="74"/>
      <c r="G761" s="75"/>
      <c r="H761" s="76"/>
    </row>
    <row r="762" spans="2:8" ht="14.25">
      <c r="B762" s="94"/>
      <c r="C762" s="95"/>
      <c r="D762" s="96"/>
      <c r="E762" s="96"/>
      <c r="F762" s="74"/>
      <c r="G762" s="75"/>
      <c r="H762" s="76"/>
    </row>
    <row r="763" spans="2:8" ht="14.25">
      <c r="B763" s="94"/>
      <c r="C763" s="95"/>
      <c r="D763" s="96"/>
      <c r="E763" s="96"/>
      <c r="F763" s="74"/>
      <c r="G763" s="75"/>
      <c r="H763" s="76"/>
    </row>
    <row r="764" spans="2:8" ht="14.25">
      <c r="B764" s="94"/>
      <c r="C764" s="95"/>
      <c r="D764" s="96"/>
      <c r="E764" s="96"/>
      <c r="F764" s="74"/>
      <c r="G764" s="75"/>
      <c r="H764" s="76"/>
    </row>
    <row r="765" spans="2:8" ht="14.25">
      <c r="B765" s="94"/>
      <c r="C765" s="95"/>
      <c r="D765" s="96"/>
      <c r="E765" s="96"/>
      <c r="F765" s="74"/>
      <c r="G765" s="75"/>
      <c r="H765" s="76"/>
    </row>
    <row r="766" spans="2:8" ht="14.25">
      <c r="B766" s="94"/>
      <c r="C766" s="95"/>
      <c r="D766" s="96"/>
      <c r="E766" s="96"/>
      <c r="F766" s="74"/>
      <c r="G766" s="75"/>
      <c r="H766" s="76"/>
    </row>
    <row r="767" spans="2:8" ht="14.25">
      <c r="B767" s="94"/>
      <c r="C767" s="95"/>
      <c r="D767" s="96"/>
      <c r="E767" s="96"/>
      <c r="F767" s="74"/>
      <c r="G767" s="75"/>
      <c r="H767" s="76"/>
    </row>
    <row r="768" spans="2:8" ht="14.25">
      <c r="B768" s="94"/>
      <c r="C768" s="95"/>
      <c r="D768" s="96"/>
      <c r="E768" s="96"/>
      <c r="F768" s="74"/>
      <c r="G768" s="75"/>
      <c r="H768" s="76"/>
    </row>
    <row r="769" spans="2:8" ht="14.25">
      <c r="B769" s="94"/>
      <c r="C769" s="95"/>
      <c r="D769" s="96"/>
      <c r="E769" s="96"/>
      <c r="F769" s="74"/>
      <c r="G769" s="75"/>
      <c r="H769" s="76"/>
    </row>
    <row r="770" spans="2:8" ht="14.25">
      <c r="B770" s="94"/>
      <c r="C770" s="95"/>
      <c r="D770" s="96"/>
      <c r="E770" s="96"/>
      <c r="F770" s="74"/>
      <c r="G770" s="75"/>
      <c r="H770" s="76"/>
    </row>
    <row r="771" spans="2:8" ht="14.25">
      <c r="B771" s="94"/>
      <c r="C771" s="95"/>
      <c r="D771" s="96"/>
      <c r="E771" s="96"/>
      <c r="F771" s="74"/>
      <c r="G771" s="75"/>
      <c r="H771" s="76"/>
    </row>
    <row r="772" spans="2:8" ht="14.25">
      <c r="B772" s="94"/>
      <c r="C772" s="95"/>
      <c r="D772" s="96"/>
      <c r="E772" s="96"/>
      <c r="F772" s="74"/>
      <c r="G772" s="75"/>
      <c r="H772" s="76"/>
    </row>
    <row r="773" spans="2:8" ht="14.25">
      <c r="B773" s="94"/>
      <c r="C773" s="95"/>
      <c r="D773" s="96"/>
      <c r="E773" s="96"/>
      <c r="F773" s="74"/>
      <c r="G773" s="75"/>
      <c r="H773" s="76"/>
    </row>
    <row r="774" spans="2:8" ht="14.25">
      <c r="B774" s="94"/>
      <c r="C774" s="95"/>
      <c r="D774" s="96"/>
      <c r="E774" s="96"/>
      <c r="F774" s="74"/>
      <c r="G774" s="75"/>
      <c r="H774" s="76"/>
    </row>
    <row r="775" spans="2:8" ht="14.25">
      <c r="B775" s="94"/>
      <c r="C775" s="95"/>
      <c r="D775" s="96"/>
      <c r="E775" s="96"/>
      <c r="F775" s="74"/>
      <c r="G775" s="75"/>
      <c r="H775" s="76"/>
    </row>
    <row r="776" spans="2:8" ht="14.25">
      <c r="B776" s="94"/>
      <c r="C776" s="95"/>
      <c r="D776" s="96"/>
      <c r="E776" s="96"/>
      <c r="F776" s="74"/>
      <c r="G776" s="75"/>
      <c r="H776" s="76"/>
    </row>
    <row r="777" spans="2:8" ht="14.25">
      <c r="B777" s="94"/>
      <c r="C777" s="95"/>
      <c r="D777" s="96"/>
      <c r="E777" s="96"/>
      <c r="F777" s="74"/>
      <c r="G777" s="75"/>
      <c r="H777" s="76"/>
    </row>
    <row r="778" spans="2:8" ht="14.25">
      <c r="B778" s="94"/>
      <c r="C778" s="95"/>
      <c r="D778" s="96"/>
      <c r="E778" s="96"/>
      <c r="F778" s="74"/>
      <c r="G778" s="75"/>
      <c r="H778" s="76"/>
    </row>
    <row r="779" spans="2:8" ht="14.25">
      <c r="B779" s="94"/>
      <c r="C779" s="95"/>
      <c r="D779" s="96"/>
      <c r="E779" s="96"/>
      <c r="F779" s="74"/>
      <c r="G779" s="75"/>
      <c r="H779" s="76"/>
    </row>
    <row r="780" spans="2:8" ht="14.25">
      <c r="B780" s="94"/>
      <c r="C780" s="95"/>
      <c r="D780" s="96"/>
      <c r="E780" s="96"/>
      <c r="F780" s="74"/>
      <c r="G780" s="75"/>
      <c r="H780" s="76"/>
    </row>
    <row r="781" spans="2:8" ht="14.25">
      <c r="B781" s="94"/>
      <c r="C781" s="95"/>
      <c r="D781" s="96"/>
      <c r="E781" s="96"/>
      <c r="F781" s="74"/>
      <c r="G781" s="75"/>
      <c r="H781" s="76"/>
    </row>
    <row r="782" spans="2:8" ht="14.25">
      <c r="B782" s="94"/>
      <c r="C782" s="95"/>
      <c r="D782" s="96"/>
      <c r="E782" s="96"/>
      <c r="F782" s="74"/>
      <c r="G782" s="75"/>
      <c r="H782" s="76"/>
    </row>
    <row r="783" spans="2:8" ht="14.25">
      <c r="B783" s="94"/>
      <c r="C783" s="95"/>
      <c r="D783" s="96"/>
      <c r="E783" s="96"/>
      <c r="F783" s="74"/>
      <c r="G783" s="75"/>
      <c r="H783" s="76"/>
    </row>
    <row r="784" spans="2:8" ht="14.25">
      <c r="B784" s="94"/>
      <c r="C784" s="95"/>
      <c r="D784" s="96"/>
      <c r="E784" s="96"/>
      <c r="F784" s="74"/>
      <c r="G784" s="75"/>
      <c r="H784" s="76"/>
    </row>
    <row r="785" spans="2:8" ht="14.25">
      <c r="B785" s="94"/>
      <c r="C785" s="95"/>
      <c r="D785" s="96"/>
      <c r="E785" s="96"/>
      <c r="F785" s="74"/>
      <c r="G785" s="75"/>
      <c r="H785" s="76"/>
    </row>
    <row r="786" spans="2:8" ht="14.25">
      <c r="B786" s="94"/>
      <c r="C786" s="95"/>
      <c r="D786" s="96"/>
      <c r="E786" s="96"/>
      <c r="F786" s="74"/>
      <c r="G786" s="75"/>
      <c r="H786" s="76"/>
    </row>
    <row r="787" spans="2:8" ht="14.25">
      <c r="B787" s="94"/>
      <c r="C787" s="95"/>
      <c r="D787" s="96"/>
      <c r="E787" s="96"/>
      <c r="F787" s="74"/>
      <c r="G787" s="75"/>
      <c r="H787" s="76"/>
    </row>
    <row r="788" spans="2:8" ht="14.25">
      <c r="B788" s="94"/>
      <c r="C788" s="95"/>
      <c r="D788" s="96"/>
      <c r="E788" s="96"/>
      <c r="F788" s="74"/>
      <c r="G788" s="75"/>
      <c r="H788" s="76"/>
    </row>
    <row r="789" spans="2:8" ht="14.25">
      <c r="B789" s="94"/>
      <c r="C789" s="95"/>
      <c r="D789" s="96"/>
      <c r="E789" s="96"/>
      <c r="F789" s="74"/>
      <c r="G789" s="75"/>
      <c r="H789" s="76"/>
    </row>
    <row r="790" spans="2:8" ht="14.25">
      <c r="B790" s="94"/>
      <c r="C790" s="95"/>
      <c r="D790" s="96"/>
      <c r="E790" s="96"/>
      <c r="F790" s="74"/>
      <c r="G790" s="75"/>
      <c r="H790" s="76"/>
    </row>
    <row r="791" spans="2:8" ht="14.25">
      <c r="B791" s="94"/>
      <c r="C791" s="95"/>
      <c r="D791" s="96"/>
      <c r="E791" s="96"/>
      <c r="F791" s="74"/>
      <c r="G791" s="75"/>
      <c r="H791" s="76"/>
    </row>
    <row r="792" spans="2:8" ht="14.25">
      <c r="B792" s="94"/>
      <c r="C792" s="95"/>
      <c r="D792" s="96"/>
      <c r="E792" s="96"/>
      <c r="F792" s="74"/>
      <c r="G792" s="75"/>
      <c r="H792" s="76"/>
    </row>
    <row r="793" spans="2:8" ht="14.25">
      <c r="B793" s="94"/>
      <c r="C793" s="95"/>
      <c r="D793" s="96"/>
      <c r="E793" s="96"/>
      <c r="F793" s="74"/>
      <c r="G793" s="75"/>
      <c r="H793" s="76"/>
    </row>
    <row r="794" spans="2:8" ht="14.25">
      <c r="B794" s="94"/>
      <c r="C794" s="95"/>
      <c r="D794" s="96"/>
      <c r="E794" s="96"/>
      <c r="F794" s="74"/>
      <c r="G794" s="75"/>
      <c r="H794" s="76"/>
    </row>
    <row r="795" spans="2:8" ht="14.25">
      <c r="B795" s="94"/>
      <c r="C795" s="95"/>
      <c r="D795" s="96"/>
      <c r="E795" s="96"/>
      <c r="F795" s="74"/>
      <c r="G795" s="75"/>
      <c r="H795" s="76"/>
    </row>
    <row r="796" spans="2:8" ht="14.25">
      <c r="B796" s="94"/>
      <c r="C796" s="95"/>
      <c r="D796" s="96"/>
      <c r="E796" s="96"/>
      <c r="F796" s="74"/>
      <c r="G796" s="75"/>
      <c r="H796" s="76"/>
    </row>
    <row r="797" spans="2:8" ht="14.25">
      <c r="B797" s="94"/>
      <c r="C797" s="95"/>
      <c r="D797" s="96"/>
      <c r="E797" s="96"/>
      <c r="F797" s="74"/>
      <c r="G797" s="75"/>
      <c r="H797" s="76"/>
    </row>
    <row r="798" spans="2:8" ht="14.25">
      <c r="B798" s="94"/>
      <c r="C798" s="95"/>
      <c r="D798" s="96"/>
      <c r="E798" s="96"/>
      <c r="F798" s="74"/>
      <c r="G798" s="75"/>
      <c r="H798" s="76"/>
    </row>
    <row r="799" spans="2:8" ht="14.25">
      <c r="B799" s="94"/>
      <c r="C799" s="95"/>
      <c r="D799" s="96"/>
      <c r="E799" s="96"/>
      <c r="F799" s="74"/>
      <c r="G799" s="75"/>
      <c r="H799" s="76"/>
    </row>
    <row r="800" spans="2:8" ht="14.25">
      <c r="B800" s="94"/>
      <c r="C800" s="95"/>
      <c r="D800" s="96"/>
      <c r="E800" s="96"/>
      <c r="F800" s="74"/>
      <c r="G800" s="75"/>
      <c r="H800" s="76"/>
    </row>
    <row r="801" spans="2:8" ht="14.25">
      <c r="B801" s="94"/>
      <c r="C801" s="95"/>
      <c r="D801" s="96"/>
      <c r="E801" s="96"/>
      <c r="F801" s="74"/>
      <c r="G801" s="75"/>
      <c r="H801" s="76"/>
    </row>
    <row r="802" spans="2:8" ht="14.25">
      <c r="B802" s="94"/>
      <c r="C802" s="95"/>
      <c r="D802" s="96"/>
      <c r="E802" s="96"/>
      <c r="F802" s="74"/>
      <c r="G802" s="75"/>
      <c r="H802" s="76"/>
    </row>
    <row r="803" spans="2:8" ht="14.25">
      <c r="B803" s="94"/>
      <c r="C803" s="95"/>
      <c r="D803" s="96"/>
      <c r="E803" s="96"/>
      <c r="F803" s="74"/>
      <c r="G803" s="75"/>
      <c r="H803" s="76"/>
    </row>
    <row r="804" spans="2:8" ht="14.25">
      <c r="B804" s="94"/>
      <c r="C804" s="95"/>
      <c r="D804" s="96"/>
      <c r="E804" s="96"/>
      <c r="F804" s="74"/>
      <c r="G804" s="75"/>
      <c r="H804" s="76"/>
    </row>
    <row r="805" spans="2:8" ht="14.25">
      <c r="B805" s="94"/>
      <c r="C805" s="95"/>
      <c r="D805" s="96"/>
      <c r="E805" s="96"/>
      <c r="F805" s="74"/>
      <c r="G805" s="75"/>
      <c r="H805" s="76"/>
    </row>
    <row r="806" spans="2:8" ht="14.25">
      <c r="B806" s="94"/>
      <c r="C806" s="95"/>
      <c r="D806" s="96"/>
      <c r="E806" s="96"/>
      <c r="F806" s="74"/>
      <c r="G806" s="75"/>
      <c r="H806" s="76"/>
    </row>
    <row r="807" spans="2:8" ht="14.25">
      <c r="B807" s="94"/>
      <c r="C807" s="95"/>
      <c r="D807" s="96"/>
      <c r="E807" s="96"/>
      <c r="F807" s="74"/>
      <c r="G807" s="75"/>
      <c r="H807" s="76"/>
    </row>
    <row r="808" spans="2:8" ht="14.25">
      <c r="B808" s="94"/>
      <c r="C808" s="95"/>
      <c r="D808" s="96"/>
      <c r="E808" s="96"/>
      <c r="F808" s="74"/>
      <c r="G808" s="75"/>
      <c r="H808" s="76"/>
    </row>
    <row r="809" spans="2:8" ht="14.25">
      <c r="B809" s="94"/>
      <c r="C809" s="95"/>
      <c r="D809" s="96"/>
      <c r="E809" s="96"/>
      <c r="F809" s="74"/>
      <c r="G809" s="75"/>
      <c r="H809" s="76"/>
    </row>
    <row r="810" spans="2:8" ht="14.25">
      <c r="B810" s="94"/>
      <c r="C810" s="95"/>
      <c r="D810" s="96"/>
      <c r="E810" s="96"/>
      <c r="F810" s="74"/>
      <c r="G810" s="75"/>
      <c r="H810" s="76"/>
    </row>
    <row r="811" spans="2:8" ht="14.25">
      <c r="B811" s="94"/>
      <c r="C811" s="95"/>
      <c r="D811" s="96"/>
      <c r="E811" s="96"/>
      <c r="F811" s="74"/>
      <c r="G811" s="75"/>
      <c r="H811" s="76"/>
    </row>
    <row r="812" spans="2:8" ht="14.25">
      <c r="B812" s="94"/>
      <c r="C812" s="95"/>
      <c r="D812" s="96"/>
      <c r="E812" s="96"/>
      <c r="F812" s="74"/>
      <c r="G812" s="75"/>
      <c r="H812" s="76"/>
    </row>
    <row r="813" spans="2:8" ht="14.25">
      <c r="B813" s="94"/>
      <c r="C813" s="95"/>
      <c r="D813" s="96"/>
      <c r="E813" s="96"/>
      <c r="F813" s="74"/>
      <c r="G813" s="75"/>
      <c r="H813" s="76"/>
    </row>
    <row r="814" spans="2:8" ht="14.25">
      <c r="B814" s="94"/>
      <c r="C814" s="95"/>
      <c r="D814" s="96"/>
      <c r="E814" s="96"/>
      <c r="F814" s="74"/>
      <c r="G814" s="75"/>
      <c r="H814" s="76"/>
    </row>
    <row r="815" spans="2:8" ht="14.25">
      <c r="B815" s="94"/>
      <c r="C815" s="95"/>
      <c r="D815" s="96"/>
      <c r="E815" s="96"/>
      <c r="F815" s="74"/>
      <c r="G815" s="75"/>
      <c r="H815" s="76"/>
    </row>
    <row r="816" spans="2:8" ht="14.25">
      <c r="B816" s="94"/>
      <c r="C816" s="95"/>
      <c r="D816" s="96"/>
      <c r="E816" s="96"/>
      <c r="F816" s="74"/>
      <c r="G816" s="75"/>
      <c r="H816" s="76"/>
    </row>
    <row r="817" spans="2:8" ht="14.25">
      <c r="B817" s="94"/>
      <c r="C817" s="95"/>
      <c r="D817" s="96"/>
      <c r="E817" s="96"/>
      <c r="F817" s="74"/>
      <c r="G817" s="75"/>
      <c r="H817" s="76"/>
    </row>
    <row r="818" spans="2:8" ht="14.25">
      <c r="B818" s="94"/>
      <c r="C818" s="95"/>
      <c r="D818" s="96"/>
      <c r="E818" s="96"/>
      <c r="F818" s="74"/>
      <c r="G818" s="75"/>
      <c r="H818" s="76"/>
    </row>
    <row r="819" spans="2:8" ht="14.25">
      <c r="B819" s="94"/>
      <c r="C819" s="95"/>
      <c r="D819" s="96"/>
      <c r="E819" s="96"/>
      <c r="F819" s="74"/>
      <c r="G819" s="75"/>
      <c r="H819" s="76"/>
    </row>
    <row r="820" spans="2:8" ht="14.25">
      <c r="B820" s="94"/>
      <c r="C820" s="95"/>
      <c r="D820" s="96"/>
      <c r="E820" s="96"/>
      <c r="F820" s="74"/>
      <c r="G820" s="75"/>
      <c r="H820" s="76"/>
    </row>
    <row r="821" spans="2:8" ht="14.25">
      <c r="B821" s="94"/>
      <c r="C821" s="95"/>
      <c r="D821" s="96"/>
      <c r="E821" s="96"/>
      <c r="F821" s="74"/>
      <c r="G821" s="75"/>
      <c r="H821" s="76"/>
    </row>
    <row r="822" spans="2:8" ht="14.25">
      <c r="B822" s="94"/>
      <c r="C822" s="95"/>
      <c r="D822" s="96"/>
      <c r="E822" s="96"/>
      <c r="F822" s="74"/>
      <c r="G822" s="75"/>
      <c r="H822" s="76"/>
    </row>
    <row r="823" spans="2:8" ht="14.25">
      <c r="B823" s="94"/>
      <c r="C823" s="95"/>
      <c r="D823" s="96"/>
      <c r="E823" s="96"/>
      <c r="F823" s="74"/>
      <c r="G823" s="75"/>
      <c r="H823" s="76"/>
    </row>
    <row r="824" spans="2:8" ht="14.25">
      <c r="B824" s="94"/>
      <c r="C824" s="95"/>
      <c r="D824" s="96"/>
      <c r="E824" s="96"/>
      <c r="F824" s="74"/>
      <c r="G824" s="75"/>
      <c r="H824" s="76"/>
    </row>
    <row r="825" spans="2:8" ht="14.25">
      <c r="B825" s="94"/>
      <c r="C825" s="95"/>
      <c r="D825" s="96"/>
      <c r="E825" s="96"/>
      <c r="F825" s="74"/>
      <c r="G825" s="75"/>
      <c r="H825" s="76"/>
    </row>
    <row r="826" spans="2:8" ht="14.25">
      <c r="B826" s="94"/>
      <c r="C826" s="95"/>
      <c r="D826" s="96"/>
      <c r="E826" s="96"/>
      <c r="F826" s="74"/>
      <c r="G826" s="75"/>
      <c r="H826" s="76"/>
    </row>
    <row r="827" spans="2:8" ht="14.25">
      <c r="B827" s="94"/>
      <c r="C827" s="95"/>
      <c r="D827" s="96"/>
      <c r="E827" s="96"/>
      <c r="F827" s="74"/>
      <c r="G827" s="75"/>
      <c r="H827" s="76"/>
    </row>
    <row r="828" spans="2:8" ht="14.25">
      <c r="B828" s="94"/>
      <c r="C828" s="95"/>
      <c r="D828" s="96"/>
      <c r="E828" s="96"/>
      <c r="F828" s="74"/>
      <c r="G828" s="75"/>
      <c r="H828" s="76"/>
    </row>
    <row r="829" spans="2:8" ht="14.25">
      <c r="B829" s="94"/>
      <c r="C829" s="95"/>
      <c r="D829" s="96"/>
      <c r="E829" s="96"/>
      <c r="F829" s="74"/>
      <c r="G829" s="75"/>
      <c r="H829" s="76"/>
    </row>
    <row r="830" spans="2:8" ht="14.25">
      <c r="B830" s="94"/>
      <c r="C830" s="95"/>
      <c r="D830" s="96"/>
      <c r="E830" s="96"/>
      <c r="F830" s="74"/>
      <c r="G830" s="75"/>
      <c r="H830" s="76"/>
    </row>
    <row r="831" spans="2:8" ht="14.25">
      <c r="B831" s="94"/>
      <c r="C831" s="95"/>
      <c r="D831" s="96"/>
      <c r="E831" s="96"/>
      <c r="F831" s="74"/>
      <c r="G831" s="75"/>
      <c r="H831" s="76"/>
    </row>
    <row r="832" spans="2:8" ht="14.25">
      <c r="B832" s="94"/>
      <c r="C832" s="95"/>
      <c r="D832" s="96"/>
      <c r="E832" s="96"/>
      <c r="F832" s="74"/>
      <c r="G832" s="75"/>
      <c r="H832" s="76"/>
    </row>
    <row r="833" spans="2:8" ht="14.25">
      <c r="B833" s="94"/>
      <c r="C833" s="95"/>
      <c r="D833" s="96"/>
      <c r="E833" s="96"/>
      <c r="F833" s="74"/>
      <c r="G833" s="75"/>
      <c r="H833" s="76"/>
    </row>
    <row r="834" spans="2:8" ht="14.25">
      <c r="B834" s="94"/>
      <c r="C834" s="95"/>
      <c r="D834" s="96"/>
      <c r="E834" s="96"/>
      <c r="F834" s="74"/>
      <c r="G834" s="75"/>
      <c r="H834" s="76"/>
    </row>
    <row r="835" spans="2:8" ht="14.25">
      <c r="B835" s="94"/>
      <c r="C835" s="95"/>
      <c r="D835" s="96"/>
      <c r="E835" s="96"/>
      <c r="F835" s="74"/>
      <c r="G835" s="75"/>
      <c r="H835" s="76"/>
    </row>
    <row r="836" spans="2:8" ht="14.25">
      <c r="B836" s="94"/>
      <c r="C836" s="95"/>
      <c r="D836" s="96"/>
      <c r="E836" s="96"/>
      <c r="F836" s="74"/>
      <c r="G836" s="75"/>
      <c r="H836" s="76"/>
    </row>
    <row r="837" spans="2:8" ht="14.25">
      <c r="B837" s="94"/>
      <c r="C837" s="95"/>
      <c r="D837" s="96"/>
      <c r="E837" s="96"/>
      <c r="F837" s="74"/>
      <c r="G837" s="75"/>
      <c r="H837" s="76"/>
    </row>
    <row r="838" spans="2:8" ht="14.25">
      <c r="B838" s="94"/>
      <c r="C838" s="95"/>
      <c r="D838" s="96"/>
      <c r="E838" s="96"/>
      <c r="F838" s="74"/>
      <c r="G838" s="75"/>
      <c r="H838" s="76"/>
    </row>
    <row r="839" spans="2:8" ht="14.25">
      <c r="B839" s="94"/>
      <c r="C839" s="95"/>
      <c r="D839" s="96"/>
      <c r="E839" s="96"/>
      <c r="F839" s="74"/>
      <c r="G839" s="75"/>
      <c r="H839" s="76"/>
    </row>
    <row r="840" spans="2:8" ht="14.25">
      <c r="B840" s="94"/>
      <c r="C840" s="95"/>
      <c r="D840" s="96"/>
      <c r="E840" s="96"/>
      <c r="F840" s="74"/>
      <c r="G840" s="75"/>
      <c r="H840" s="76"/>
    </row>
    <row r="841" spans="2:8" ht="14.25">
      <c r="B841" s="94"/>
      <c r="C841" s="95"/>
      <c r="D841" s="96"/>
      <c r="E841" s="96"/>
      <c r="F841" s="74"/>
      <c r="G841" s="75"/>
      <c r="H841" s="76"/>
    </row>
    <row r="842" spans="2:8" ht="14.25">
      <c r="B842" s="94"/>
      <c r="C842" s="95"/>
      <c r="D842" s="96"/>
      <c r="E842" s="96"/>
      <c r="F842" s="74"/>
      <c r="G842" s="75"/>
      <c r="H842" s="76"/>
    </row>
    <row r="843" spans="2:8" ht="14.25">
      <c r="B843" s="94"/>
      <c r="C843" s="95"/>
      <c r="D843" s="96"/>
      <c r="E843" s="96"/>
      <c r="F843" s="74"/>
      <c r="G843" s="75"/>
      <c r="H843" s="76"/>
    </row>
    <row r="844" spans="2:8" ht="14.25">
      <c r="B844" s="94"/>
      <c r="C844" s="95"/>
      <c r="D844" s="96"/>
      <c r="E844" s="96"/>
      <c r="F844" s="74"/>
      <c r="G844" s="75"/>
      <c r="H844" s="76"/>
    </row>
    <row r="845" spans="2:8" ht="14.25">
      <c r="B845" s="94"/>
      <c r="C845" s="95"/>
      <c r="D845" s="96"/>
      <c r="E845" s="96"/>
      <c r="F845" s="74"/>
      <c r="G845" s="75"/>
      <c r="H845" s="76"/>
    </row>
    <row r="846" spans="2:8" ht="14.25">
      <c r="B846" s="94"/>
      <c r="C846" s="95"/>
      <c r="D846" s="96"/>
      <c r="E846" s="96"/>
      <c r="F846" s="74"/>
      <c r="G846" s="75"/>
      <c r="H846" s="76"/>
    </row>
    <row r="847" spans="2:8" ht="14.25">
      <c r="B847" s="94"/>
      <c r="C847" s="95"/>
      <c r="D847" s="96"/>
      <c r="E847" s="96"/>
      <c r="F847" s="74"/>
      <c r="G847" s="75"/>
      <c r="H847" s="76"/>
    </row>
    <row r="848" spans="2:8" ht="14.25">
      <c r="B848" s="94"/>
      <c r="C848" s="95"/>
      <c r="D848" s="96"/>
      <c r="E848" s="96"/>
      <c r="F848" s="74"/>
      <c r="G848" s="75"/>
      <c r="H848" s="76"/>
    </row>
    <row r="849" spans="2:8" ht="14.25">
      <c r="B849" s="94"/>
      <c r="C849" s="95"/>
      <c r="D849" s="96"/>
      <c r="E849" s="96"/>
      <c r="F849" s="74"/>
      <c r="G849" s="75"/>
      <c r="H849" s="76"/>
    </row>
    <row r="850" spans="2:8" ht="14.25">
      <c r="B850" s="94"/>
      <c r="C850" s="95"/>
      <c r="D850" s="96"/>
      <c r="E850" s="96"/>
      <c r="F850" s="74"/>
      <c r="G850" s="75"/>
      <c r="H850" s="76"/>
    </row>
    <row r="851" spans="2:8" ht="14.25">
      <c r="B851" s="94"/>
      <c r="C851" s="95"/>
      <c r="D851" s="96"/>
      <c r="E851" s="96"/>
      <c r="F851" s="74"/>
      <c r="G851" s="75"/>
      <c r="H851" s="76"/>
    </row>
    <row r="852" spans="2:8" ht="14.25">
      <c r="B852" s="94"/>
      <c r="C852" s="95"/>
      <c r="D852" s="96"/>
      <c r="E852" s="96"/>
      <c r="F852" s="74"/>
      <c r="G852" s="75"/>
      <c r="H852" s="76"/>
    </row>
    <row r="853" spans="2:8" ht="14.25">
      <c r="B853" s="94"/>
      <c r="C853" s="95"/>
      <c r="D853" s="96"/>
      <c r="E853" s="96"/>
      <c r="F853" s="74"/>
      <c r="G853" s="75"/>
      <c r="H853" s="76"/>
    </row>
    <row r="854" spans="2:8" ht="14.25">
      <c r="B854" s="94"/>
      <c r="C854" s="95"/>
      <c r="D854" s="96"/>
      <c r="E854" s="96"/>
      <c r="F854" s="74"/>
      <c r="G854" s="75"/>
      <c r="H854" s="76"/>
    </row>
    <row r="855" spans="2:8" ht="14.25">
      <c r="B855" s="94"/>
      <c r="C855" s="95"/>
      <c r="D855" s="96"/>
      <c r="E855" s="96"/>
      <c r="F855" s="74"/>
      <c r="G855" s="75"/>
      <c r="H855" s="76"/>
    </row>
    <row r="856" spans="2:8" ht="14.25">
      <c r="B856" s="94"/>
      <c r="C856" s="95"/>
      <c r="D856" s="96"/>
      <c r="E856" s="96"/>
      <c r="F856" s="74"/>
      <c r="G856" s="75"/>
      <c r="H856" s="76"/>
    </row>
    <row r="857" spans="2:8" ht="14.25">
      <c r="B857" s="94"/>
      <c r="C857" s="95"/>
      <c r="D857" s="96"/>
      <c r="E857" s="96"/>
      <c r="F857" s="74"/>
      <c r="G857" s="75"/>
      <c r="H857" s="76"/>
    </row>
    <row r="858" spans="2:8" ht="14.25">
      <c r="B858" s="94"/>
      <c r="C858" s="95"/>
      <c r="D858" s="96"/>
      <c r="E858" s="96"/>
      <c r="F858" s="74"/>
      <c r="G858" s="75"/>
      <c r="H858" s="76"/>
    </row>
    <row r="859" spans="2:8" ht="14.25">
      <c r="B859" s="94"/>
      <c r="C859" s="95"/>
      <c r="D859" s="96"/>
      <c r="E859" s="96"/>
      <c r="F859" s="74"/>
      <c r="G859" s="75"/>
      <c r="H859" s="76"/>
    </row>
    <row r="860" spans="2:8" ht="14.25">
      <c r="B860" s="94"/>
      <c r="C860" s="95"/>
      <c r="D860" s="96"/>
      <c r="E860" s="96"/>
      <c r="F860" s="74"/>
      <c r="G860" s="75"/>
      <c r="H860" s="76"/>
    </row>
    <row r="861" spans="2:8" ht="14.25">
      <c r="B861" s="94"/>
      <c r="C861" s="95"/>
      <c r="D861" s="96"/>
      <c r="E861" s="96"/>
      <c r="F861" s="74"/>
      <c r="G861" s="75"/>
      <c r="H861" s="76"/>
    </row>
    <row r="862" spans="2:8" ht="14.25">
      <c r="B862" s="94"/>
      <c r="C862" s="95"/>
      <c r="D862" s="96"/>
      <c r="E862" s="96"/>
      <c r="F862" s="74"/>
      <c r="G862" s="75"/>
      <c r="H862" s="76"/>
    </row>
    <row r="863" spans="2:8" ht="14.25">
      <c r="B863" s="94"/>
      <c r="C863" s="95"/>
      <c r="D863" s="96"/>
      <c r="E863" s="96"/>
      <c r="F863" s="74"/>
      <c r="G863" s="75"/>
      <c r="H863" s="76"/>
    </row>
    <row r="864" spans="2:8" ht="14.25">
      <c r="B864" s="94"/>
      <c r="C864" s="95"/>
      <c r="D864" s="96"/>
      <c r="E864" s="96"/>
      <c r="F864" s="74"/>
      <c r="G864" s="75"/>
      <c r="H864" s="76"/>
    </row>
    <row r="865" spans="2:8" ht="14.25">
      <c r="B865" s="94"/>
      <c r="C865" s="95"/>
      <c r="D865" s="96"/>
      <c r="E865" s="96"/>
      <c r="F865" s="74"/>
      <c r="G865" s="75"/>
      <c r="H865" s="76"/>
    </row>
    <row r="866" spans="2:8" ht="14.25">
      <c r="B866" s="94"/>
      <c r="C866" s="95"/>
      <c r="D866" s="96"/>
      <c r="E866" s="96"/>
      <c r="F866" s="74"/>
      <c r="G866" s="75"/>
      <c r="H866" s="76"/>
    </row>
    <row r="867" spans="2:8" ht="14.25">
      <c r="B867" s="94"/>
      <c r="C867" s="95"/>
      <c r="D867" s="96"/>
      <c r="E867" s="96"/>
      <c r="F867" s="74"/>
      <c r="G867" s="75"/>
      <c r="H867" s="76"/>
    </row>
    <row r="868" spans="2:8" ht="14.25">
      <c r="B868" s="94"/>
      <c r="C868" s="95"/>
      <c r="D868" s="96"/>
      <c r="E868" s="96"/>
      <c r="F868" s="74"/>
      <c r="G868" s="75"/>
      <c r="H868" s="76"/>
    </row>
    <row r="869" spans="2:8" ht="14.25">
      <c r="B869" s="94"/>
      <c r="C869" s="95"/>
      <c r="D869" s="96"/>
      <c r="E869" s="96"/>
      <c r="F869" s="74"/>
      <c r="G869" s="75"/>
      <c r="H869" s="76"/>
    </row>
    <row r="870" spans="2:8" ht="14.25">
      <c r="B870" s="94"/>
      <c r="C870" s="95"/>
      <c r="D870" s="96"/>
      <c r="E870" s="96"/>
      <c r="F870" s="74"/>
      <c r="G870" s="75"/>
      <c r="H870" s="76"/>
    </row>
    <row r="871" spans="2:8" ht="14.25">
      <c r="B871" s="94"/>
      <c r="C871" s="95"/>
      <c r="D871" s="96"/>
      <c r="E871" s="96"/>
      <c r="F871" s="74"/>
      <c r="G871" s="75"/>
      <c r="H871" s="76"/>
    </row>
    <row r="872" spans="2:8" ht="14.25">
      <c r="B872" s="94"/>
      <c r="C872" s="95"/>
      <c r="D872" s="96"/>
      <c r="E872" s="96"/>
      <c r="F872" s="74"/>
      <c r="G872" s="75"/>
      <c r="H872" s="76"/>
    </row>
    <row r="873" spans="2:8" ht="14.25">
      <c r="B873" s="94"/>
      <c r="C873" s="95"/>
      <c r="D873" s="96"/>
      <c r="E873" s="96"/>
      <c r="F873" s="74"/>
      <c r="G873" s="75"/>
      <c r="H873" s="76"/>
    </row>
    <row r="874" spans="2:8" ht="14.25">
      <c r="B874" s="94"/>
      <c r="C874" s="95"/>
      <c r="D874" s="96"/>
      <c r="E874" s="96"/>
      <c r="F874" s="74"/>
      <c r="G874" s="75"/>
      <c r="H874" s="76"/>
    </row>
    <row r="875" spans="2:8" ht="14.25">
      <c r="B875" s="94"/>
      <c r="C875" s="95"/>
      <c r="D875" s="96"/>
      <c r="E875" s="96"/>
      <c r="F875" s="74"/>
      <c r="G875" s="75"/>
      <c r="H875" s="76"/>
    </row>
    <row r="876" spans="2:8" ht="14.25">
      <c r="B876" s="94"/>
      <c r="C876" s="95"/>
      <c r="D876" s="96"/>
      <c r="E876" s="96"/>
      <c r="F876" s="74"/>
      <c r="G876" s="75"/>
      <c r="H876" s="76"/>
    </row>
    <row r="877" spans="2:8" ht="14.25">
      <c r="B877" s="94"/>
      <c r="C877" s="95"/>
      <c r="D877" s="96"/>
      <c r="E877" s="96"/>
      <c r="F877" s="74"/>
      <c r="G877" s="75"/>
      <c r="H877" s="76"/>
    </row>
    <row r="878" spans="2:8" ht="14.25">
      <c r="B878" s="94"/>
      <c r="C878" s="95"/>
      <c r="D878" s="96"/>
      <c r="E878" s="96"/>
      <c r="F878" s="74"/>
      <c r="G878" s="75"/>
      <c r="H878" s="76"/>
    </row>
    <row r="879" spans="2:8" ht="14.25">
      <c r="B879" s="94"/>
      <c r="C879" s="95"/>
      <c r="D879" s="96"/>
      <c r="E879" s="96"/>
      <c r="F879" s="74"/>
      <c r="G879" s="75"/>
      <c r="H879" s="76"/>
    </row>
    <row r="880" spans="2:8" ht="14.25">
      <c r="B880" s="94"/>
      <c r="C880" s="95"/>
      <c r="D880" s="96"/>
      <c r="E880" s="96"/>
      <c r="F880" s="74"/>
      <c r="G880" s="75"/>
      <c r="H880" s="76"/>
    </row>
    <row r="881" spans="2:8" ht="14.25">
      <c r="B881" s="94"/>
      <c r="C881" s="95"/>
      <c r="D881" s="96"/>
      <c r="E881" s="96"/>
      <c r="F881" s="74"/>
      <c r="G881" s="75"/>
      <c r="H881" s="76"/>
    </row>
    <row r="882" spans="2:8" ht="14.25">
      <c r="B882" s="94"/>
      <c r="C882" s="95"/>
      <c r="D882" s="96"/>
      <c r="E882" s="96"/>
      <c r="F882" s="74"/>
      <c r="G882" s="75"/>
      <c r="H882" s="76"/>
    </row>
    <row r="883" spans="2:8" ht="14.25">
      <c r="B883" s="94"/>
      <c r="C883" s="95"/>
      <c r="D883" s="96"/>
      <c r="E883" s="96"/>
      <c r="F883" s="74"/>
      <c r="G883" s="75"/>
      <c r="H883" s="76"/>
    </row>
    <row r="884" spans="2:8" ht="14.25">
      <c r="B884" s="94"/>
      <c r="C884" s="95"/>
      <c r="D884" s="96"/>
      <c r="E884" s="96"/>
      <c r="F884" s="74"/>
      <c r="G884" s="75"/>
      <c r="H884" s="76"/>
    </row>
    <row r="885" spans="2:8" ht="14.25">
      <c r="B885" s="94"/>
      <c r="C885" s="95"/>
      <c r="D885" s="96"/>
      <c r="E885" s="96"/>
      <c r="F885" s="74"/>
      <c r="G885" s="75"/>
      <c r="H885" s="76"/>
    </row>
    <row r="886" spans="2:8" ht="14.25">
      <c r="B886" s="94"/>
      <c r="C886" s="95"/>
      <c r="D886" s="96"/>
      <c r="E886" s="96"/>
      <c r="F886" s="74"/>
      <c r="G886" s="75"/>
      <c r="H886" s="76"/>
    </row>
    <row r="887" spans="2:8" ht="14.25">
      <c r="B887" s="94"/>
      <c r="C887" s="95"/>
      <c r="D887" s="96"/>
      <c r="E887" s="96"/>
      <c r="F887" s="74"/>
      <c r="G887" s="75"/>
      <c r="H887" s="76"/>
    </row>
    <row r="888" spans="2:8" ht="14.25">
      <c r="B888" s="94"/>
      <c r="C888" s="95"/>
      <c r="D888" s="96"/>
      <c r="E888" s="96"/>
      <c r="F888" s="74"/>
      <c r="G888" s="75"/>
      <c r="H888" s="76"/>
    </row>
    <row r="889" spans="2:8" ht="14.25">
      <c r="B889" s="94"/>
      <c r="C889" s="95"/>
      <c r="D889" s="96"/>
      <c r="E889" s="96"/>
      <c r="F889" s="74"/>
      <c r="G889" s="75"/>
      <c r="H889" s="76"/>
    </row>
    <row r="890" spans="2:8" ht="14.25">
      <c r="B890" s="94"/>
      <c r="C890" s="95"/>
      <c r="D890" s="96"/>
      <c r="E890" s="96"/>
      <c r="F890" s="74"/>
      <c r="G890" s="75"/>
      <c r="H890" s="76"/>
    </row>
    <row r="891" spans="2:8" ht="14.25">
      <c r="B891" s="94"/>
      <c r="C891" s="95"/>
      <c r="D891" s="96"/>
      <c r="E891" s="96"/>
      <c r="F891" s="74"/>
      <c r="G891" s="75"/>
      <c r="H891" s="76"/>
    </row>
    <row r="892" spans="2:8" ht="14.25">
      <c r="B892" s="94"/>
      <c r="C892" s="95"/>
      <c r="D892" s="96"/>
      <c r="E892" s="96"/>
      <c r="F892" s="74"/>
      <c r="G892" s="75"/>
      <c r="H892" s="76"/>
    </row>
    <row r="893" spans="2:8" ht="14.25">
      <c r="B893" s="94"/>
      <c r="C893" s="95"/>
      <c r="D893" s="96"/>
      <c r="E893" s="96"/>
      <c r="F893" s="74"/>
      <c r="G893" s="75"/>
      <c r="H893" s="76"/>
    </row>
    <row r="894" spans="2:8" ht="14.25">
      <c r="B894" s="94"/>
      <c r="C894" s="95"/>
      <c r="D894" s="96"/>
      <c r="E894" s="96"/>
      <c r="F894" s="74"/>
      <c r="G894" s="75"/>
      <c r="H894" s="76"/>
    </row>
    <row r="895" spans="2:8" ht="14.25">
      <c r="B895" s="94"/>
      <c r="C895" s="95"/>
      <c r="D895" s="96"/>
      <c r="E895" s="96"/>
      <c r="F895" s="74"/>
      <c r="G895" s="75"/>
      <c r="H895" s="76"/>
    </row>
    <row r="896" spans="2:8" ht="14.25">
      <c r="B896" s="94"/>
      <c r="C896" s="95"/>
      <c r="D896" s="96"/>
      <c r="E896" s="96"/>
      <c r="F896" s="74"/>
      <c r="G896" s="75"/>
      <c r="H896" s="76"/>
    </row>
    <row r="897" spans="2:8" ht="14.25">
      <c r="B897" s="94"/>
      <c r="C897" s="95"/>
      <c r="D897" s="96"/>
      <c r="E897" s="96"/>
      <c r="F897" s="74"/>
      <c r="G897" s="75"/>
      <c r="H897" s="76"/>
    </row>
    <row r="898" spans="2:8" ht="14.25">
      <c r="B898" s="94"/>
      <c r="C898" s="95"/>
      <c r="D898" s="96"/>
      <c r="E898" s="96"/>
      <c r="F898" s="74"/>
      <c r="G898" s="75"/>
      <c r="H898" s="76"/>
    </row>
    <row r="899" spans="2:8" ht="14.25">
      <c r="B899" s="94"/>
      <c r="C899" s="95"/>
      <c r="D899" s="96"/>
      <c r="E899" s="96"/>
      <c r="F899" s="74"/>
      <c r="G899" s="75"/>
      <c r="H899" s="76"/>
    </row>
    <row r="900" spans="2:8" ht="14.25">
      <c r="B900" s="94"/>
      <c r="C900" s="95"/>
      <c r="D900" s="96"/>
      <c r="E900" s="96"/>
      <c r="F900" s="74"/>
      <c r="G900" s="75"/>
      <c r="H900" s="76"/>
    </row>
    <row r="901" spans="2:8" ht="14.25">
      <c r="B901" s="94"/>
      <c r="C901" s="95"/>
      <c r="D901" s="96"/>
      <c r="E901" s="96"/>
      <c r="F901" s="74"/>
      <c r="G901" s="75"/>
      <c r="H901" s="76"/>
    </row>
    <row r="902" spans="2:8" ht="14.25">
      <c r="B902" s="94"/>
      <c r="C902" s="95"/>
      <c r="D902" s="96"/>
      <c r="E902" s="96"/>
      <c r="F902" s="74"/>
      <c r="G902" s="75"/>
      <c r="H902" s="76"/>
    </row>
    <row r="903" spans="2:8" ht="14.25">
      <c r="B903" s="94"/>
      <c r="C903" s="95"/>
      <c r="D903" s="96"/>
      <c r="E903" s="96"/>
      <c r="F903" s="74"/>
      <c r="G903" s="75"/>
      <c r="H903" s="76"/>
    </row>
    <row r="904" spans="2:8" ht="14.25">
      <c r="B904" s="94"/>
      <c r="C904" s="95"/>
      <c r="D904" s="96"/>
      <c r="E904" s="96"/>
      <c r="F904" s="74"/>
      <c r="G904" s="75"/>
      <c r="H904" s="76"/>
    </row>
    <row r="905" spans="2:8" ht="14.25">
      <c r="B905" s="94"/>
      <c r="C905" s="95"/>
      <c r="D905" s="96"/>
      <c r="E905" s="96"/>
      <c r="F905" s="74"/>
      <c r="G905" s="75"/>
      <c r="H905" s="76"/>
    </row>
    <row r="906" spans="2:8" ht="14.25">
      <c r="B906" s="94"/>
      <c r="C906" s="95"/>
      <c r="D906" s="96"/>
      <c r="E906" s="96"/>
      <c r="F906" s="74"/>
      <c r="G906" s="75"/>
      <c r="H906" s="76"/>
    </row>
    <row r="907" spans="2:8" ht="14.25">
      <c r="B907" s="94"/>
      <c r="C907" s="95"/>
      <c r="D907" s="96"/>
      <c r="E907" s="96"/>
      <c r="F907" s="74"/>
      <c r="G907" s="75"/>
      <c r="H907" s="76"/>
    </row>
    <row r="908" spans="2:8" ht="14.25">
      <c r="B908" s="94"/>
      <c r="C908" s="95"/>
      <c r="D908" s="96"/>
      <c r="E908" s="96"/>
      <c r="F908" s="74"/>
      <c r="G908" s="75"/>
      <c r="H908" s="76"/>
    </row>
    <row r="909" spans="2:8" ht="14.25">
      <c r="B909" s="94"/>
      <c r="C909" s="95"/>
      <c r="D909" s="96"/>
      <c r="E909" s="96"/>
      <c r="F909" s="74"/>
      <c r="G909" s="75"/>
      <c r="H909" s="76"/>
    </row>
    <row r="910" spans="2:8" ht="14.25">
      <c r="B910" s="94"/>
      <c r="C910" s="95"/>
      <c r="D910" s="96"/>
      <c r="E910" s="96"/>
      <c r="F910" s="74"/>
      <c r="G910" s="75"/>
      <c r="H910" s="76"/>
    </row>
    <row r="911" spans="2:8" ht="14.25">
      <c r="B911" s="94"/>
      <c r="C911" s="95"/>
      <c r="D911" s="96"/>
      <c r="E911" s="96"/>
      <c r="F911" s="74"/>
      <c r="G911" s="75"/>
      <c r="H911" s="76"/>
    </row>
    <row r="912" spans="2:8" ht="14.25">
      <c r="B912" s="94"/>
      <c r="C912" s="95"/>
      <c r="D912" s="96"/>
      <c r="E912" s="96"/>
      <c r="F912" s="74"/>
      <c r="G912" s="75"/>
      <c r="H912" s="76"/>
    </row>
    <row r="913" spans="2:8" ht="14.25">
      <c r="B913" s="94"/>
      <c r="C913" s="95"/>
      <c r="D913" s="96"/>
      <c r="E913" s="96"/>
      <c r="F913" s="74"/>
      <c r="G913" s="75"/>
      <c r="H913" s="76"/>
    </row>
    <row r="914" spans="2:8" ht="14.25">
      <c r="B914" s="94"/>
      <c r="C914" s="95"/>
      <c r="D914" s="96"/>
      <c r="E914" s="96"/>
      <c r="F914" s="74"/>
      <c r="G914" s="75"/>
      <c r="H914" s="76"/>
    </row>
    <row r="915" spans="2:8" ht="14.25">
      <c r="B915" s="94"/>
      <c r="C915" s="95"/>
      <c r="D915" s="96"/>
      <c r="E915" s="96"/>
      <c r="F915" s="74"/>
      <c r="G915" s="75"/>
      <c r="H915" s="76"/>
    </row>
    <row r="916" spans="2:8" ht="14.25">
      <c r="B916" s="94"/>
      <c r="C916" s="95"/>
      <c r="D916" s="96"/>
      <c r="E916" s="96"/>
      <c r="F916" s="74"/>
      <c r="G916" s="75"/>
      <c r="H916" s="76"/>
    </row>
    <row r="917" spans="2:8" ht="14.25">
      <c r="B917" s="94"/>
      <c r="C917" s="95"/>
      <c r="D917" s="96"/>
      <c r="E917" s="96"/>
      <c r="F917" s="74"/>
      <c r="G917" s="75"/>
      <c r="H917" s="76"/>
    </row>
    <row r="918" spans="2:8" ht="14.25">
      <c r="B918" s="94"/>
      <c r="C918" s="95"/>
      <c r="D918" s="96"/>
      <c r="E918" s="96"/>
      <c r="F918" s="74"/>
      <c r="G918" s="75"/>
      <c r="H918" s="76"/>
    </row>
    <row r="919" spans="2:8" ht="14.25">
      <c r="B919" s="94"/>
      <c r="C919" s="95"/>
      <c r="D919" s="96"/>
      <c r="E919" s="96"/>
      <c r="F919" s="74"/>
      <c r="G919" s="75"/>
      <c r="H919" s="76"/>
    </row>
    <row r="920" spans="2:8" ht="14.25">
      <c r="B920" s="94"/>
      <c r="C920" s="95"/>
      <c r="D920" s="96"/>
      <c r="E920" s="96"/>
      <c r="F920" s="74"/>
      <c r="G920" s="75"/>
      <c r="H920" s="76"/>
    </row>
    <row r="921" spans="2:8" ht="14.25">
      <c r="B921" s="94"/>
      <c r="C921" s="95"/>
      <c r="D921" s="96"/>
      <c r="E921" s="96"/>
      <c r="F921" s="74"/>
      <c r="G921" s="75"/>
      <c r="H921" s="76"/>
    </row>
    <row r="922" spans="2:8" ht="14.25">
      <c r="B922" s="94"/>
      <c r="C922" s="95"/>
      <c r="D922" s="96"/>
      <c r="E922" s="96"/>
      <c r="F922" s="74"/>
      <c r="G922" s="75"/>
      <c r="H922" s="76"/>
    </row>
    <row r="923" spans="2:8" ht="14.25">
      <c r="B923" s="94"/>
      <c r="C923" s="95"/>
      <c r="D923" s="96"/>
      <c r="E923" s="96"/>
      <c r="F923" s="74"/>
      <c r="G923" s="75"/>
      <c r="H923" s="76"/>
    </row>
    <row r="924" spans="2:8" ht="14.25">
      <c r="B924" s="94"/>
      <c r="C924" s="95"/>
      <c r="D924" s="96"/>
      <c r="E924" s="96"/>
      <c r="F924" s="74"/>
      <c r="G924" s="75"/>
      <c r="H924" s="76"/>
    </row>
    <row r="925" spans="2:8" ht="14.25">
      <c r="B925" s="94"/>
      <c r="C925" s="95"/>
      <c r="D925" s="96"/>
      <c r="E925" s="96"/>
      <c r="F925" s="74"/>
      <c r="G925" s="75"/>
      <c r="H925" s="76"/>
    </row>
    <row r="926" spans="2:8" ht="14.25">
      <c r="B926" s="94"/>
      <c r="C926" s="95"/>
      <c r="D926" s="96"/>
      <c r="E926" s="96"/>
      <c r="F926" s="74"/>
      <c r="G926" s="75"/>
      <c r="H926" s="76"/>
    </row>
    <row r="927" spans="2:8" ht="14.25">
      <c r="B927" s="94"/>
      <c r="C927" s="95"/>
      <c r="D927" s="96"/>
      <c r="E927" s="96"/>
      <c r="F927" s="74"/>
      <c r="G927" s="75"/>
      <c r="H927" s="76"/>
    </row>
    <row r="928" spans="2:8" ht="14.25">
      <c r="B928" s="94"/>
      <c r="C928" s="95"/>
      <c r="D928" s="96"/>
      <c r="E928" s="96"/>
      <c r="F928" s="74"/>
      <c r="G928" s="75"/>
      <c r="H928" s="76"/>
    </row>
    <row r="929" spans="2:8" ht="14.25">
      <c r="B929" s="94"/>
      <c r="C929" s="95"/>
      <c r="D929" s="96"/>
      <c r="E929" s="96"/>
      <c r="F929" s="74"/>
      <c r="G929" s="75"/>
      <c r="H929" s="76"/>
    </row>
    <row r="930" spans="2:8" ht="14.25">
      <c r="B930" s="94"/>
      <c r="C930" s="95"/>
      <c r="D930" s="96"/>
      <c r="E930" s="96"/>
      <c r="F930" s="74"/>
      <c r="G930" s="75"/>
      <c r="H930" s="76"/>
    </row>
    <row r="931" spans="2:8" ht="14.25">
      <c r="B931" s="94"/>
      <c r="C931" s="95"/>
      <c r="D931" s="96"/>
      <c r="E931" s="96"/>
      <c r="F931" s="74"/>
      <c r="G931" s="75"/>
      <c r="H931" s="76"/>
    </row>
    <row r="932" spans="2:8" ht="14.25">
      <c r="B932" s="94"/>
      <c r="C932" s="95"/>
      <c r="D932" s="96"/>
      <c r="E932" s="96"/>
      <c r="F932" s="74"/>
      <c r="G932" s="75"/>
      <c r="H932" s="76"/>
    </row>
    <row r="933" spans="2:8" ht="14.25">
      <c r="B933" s="94"/>
      <c r="C933" s="95"/>
      <c r="D933" s="96"/>
      <c r="E933" s="96"/>
      <c r="F933" s="74"/>
      <c r="G933" s="75"/>
      <c r="H933" s="76"/>
    </row>
    <row r="934" spans="2:8" ht="14.25">
      <c r="B934" s="94"/>
      <c r="C934" s="95"/>
      <c r="D934" s="96"/>
      <c r="E934" s="96"/>
      <c r="F934" s="74"/>
      <c r="G934" s="75"/>
      <c r="H934" s="76"/>
    </row>
    <row r="935" spans="2:8" ht="14.25">
      <c r="B935" s="94"/>
      <c r="C935" s="95"/>
      <c r="D935" s="96"/>
      <c r="E935" s="96"/>
      <c r="F935" s="74"/>
      <c r="G935" s="75"/>
      <c r="H935" s="76"/>
    </row>
    <row r="936" spans="2:8" ht="14.25">
      <c r="B936" s="94"/>
      <c r="C936" s="95"/>
      <c r="D936" s="96"/>
      <c r="E936" s="96"/>
      <c r="F936" s="74"/>
      <c r="G936" s="75"/>
      <c r="H936" s="76"/>
    </row>
    <row r="937" spans="2:8" ht="14.25">
      <c r="B937" s="94"/>
      <c r="C937" s="95"/>
      <c r="D937" s="96"/>
      <c r="E937" s="96"/>
      <c r="F937" s="74"/>
      <c r="G937" s="75"/>
      <c r="H937" s="76"/>
    </row>
    <row r="938" spans="2:8" ht="14.25">
      <c r="B938" s="94"/>
      <c r="C938" s="95"/>
      <c r="D938" s="96"/>
      <c r="E938" s="96"/>
      <c r="F938" s="74"/>
      <c r="G938" s="75"/>
      <c r="H938" s="76"/>
    </row>
    <row r="939" spans="2:8" ht="14.25">
      <c r="B939" s="94"/>
      <c r="C939" s="95"/>
      <c r="D939" s="96"/>
      <c r="E939" s="96"/>
      <c r="F939" s="74"/>
      <c r="G939" s="75"/>
      <c r="H939" s="76"/>
    </row>
    <row r="940" spans="2:8" ht="14.25">
      <c r="B940" s="94"/>
      <c r="C940" s="95"/>
      <c r="D940" s="96"/>
      <c r="E940" s="96"/>
      <c r="F940" s="74"/>
      <c r="G940" s="75"/>
      <c r="H940" s="76"/>
    </row>
    <row r="941" spans="2:8" ht="14.25">
      <c r="B941" s="94"/>
      <c r="C941" s="95"/>
      <c r="D941" s="96"/>
      <c r="E941" s="96"/>
      <c r="F941" s="74"/>
      <c r="G941" s="75"/>
      <c r="H941" s="76"/>
    </row>
    <row r="942" spans="2:8" ht="14.25">
      <c r="B942" s="94"/>
      <c r="C942" s="95"/>
      <c r="D942" s="96"/>
      <c r="E942" s="96"/>
      <c r="F942" s="74"/>
      <c r="G942" s="75"/>
      <c r="H942" s="76"/>
    </row>
    <row r="943" spans="2:8" ht="14.25">
      <c r="B943" s="94"/>
      <c r="C943" s="95"/>
      <c r="D943" s="96"/>
      <c r="E943" s="96"/>
      <c r="F943" s="74"/>
      <c r="G943" s="75"/>
      <c r="H943" s="76"/>
    </row>
    <row r="944" spans="2:8" ht="14.25">
      <c r="B944" s="94"/>
      <c r="C944" s="95"/>
      <c r="D944" s="96"/>
      <c r="E944" s="96"/>
      <c r="F944" s="74"/>
      <c r="G944" s="75"/>
      <c r="H944" s="76"/>
    </row>
    <row r="945" spans="2:8" ht="14.25">
      <c r="B945" s="94"/>
      <c r="C945" s="95"/>
      <c r="D945" s="96"/>
      <c r="E945" s="96"/>
      <c r="F945" s="74"/>
      <c r="G945" s="75"/>
      <c r="H945" s="76"/>
    </row>
    <row r="946" spans="2:8" ht="14.25">
      <c r="B946" s="94"/>
      <c r="C946" s="95"/>
      <c r="D946" s="96"/>
      <c r="E946" s="96"/>
      <c r="F946" s="74"/>
      <c r="G946" s="75"/>
      <c r="H946" s="76"/>
    </row>
    <row r="947" spans="2:8" ht="14.25">
      <c r="B947" s="94"/>
      <c r="C947" s="95"/>
      <c r="D947" s="96"/>
      <c r="E947" s="96"/>
      <c r="F947" s="74"/>
      <c r="G947" s="75"/>
      <c r="H947" s="76"/>
    </row>
    <row r="948" spans="2:8" ht="14.25">
      <c r="B948" s="94"/>
      <c r="C948" s="95"/>
      <c r="D948" s="96"/>
      <c r="E948" s="96"/>
      <c r="F948" s="74"/>
      <c r="G948" s="75"/>
      <c r="H948" s="76"/>
    </row>
    <row r="949" spans="2:8" ht="14.25">
      <c r="B949" s="94"/>
      <c r="C949" s="95"/>
      <c r="D949" s="96"/>
      <c r="E949" s="96"/>
      <c r="F949" s="74"/>
      <c r="G949" s="75"/>
      <c r="H949" s="76"/>
    </row>
    <row r="950" spans="2:8" ht="14.25">
      <c r="B950" s="94"/>
      <c r="C950" s="95"/>
      <c r="D950" s="96"/>
      <c r="E950" s="96"/>
      <c r="F950" s="74"/>
      <c r="G950" s="75"/>
      <c r="H950" s="76"/>
    </row>
    <row r="951" spans="2:8" ht="14.25">
      <c r="B951" s="94"/>
      <c r="C951" s="95"/>
      <c r="D951" s="96"/>
      <c r="E951" s="96"/>
      <c r="F951" s="74"/>
      <c r="G951" s="75"/>
      <c r="H951" s="76"/>
    </row>
    <row r="952" spans="2:8" ht="14.25">
      <c r="B952" s="94"/>
      <c r="C952" s="95"/>
      <c r="D952" s="96"/>
      <c r="E952" s="96"/>
      <c r="F952" s="74"/>
      <c r="G952" s="75"/>
      <c r="H952" s="76"/>
    </row>
    <row r="953" spans="2:8" ht="14.25">
      <c r="B953" s="94"/>
      <c r="C953" s="95"/>
      <c r="D953" s="96"/>
      <c r="E953" s="96"/>
      <c r="F953" s="74"/>
      <c r="G953" s="75"/>
      <c r="H953" s="76"/>
    </row>
    <row r="954" spans="2:8" ht="14.25">
      <c r="B954" s="94"/>
      <c r="C954" s="95"/>
      <c r="D954" s="96"/>
      <c r="E954" s="96"/>
      <c r="F954" s="74"/>
      <c r="G954" s="75"/>
      <c r="H954" s="76"/>
    </row>
    <row r="955" spans="2:8" ht="14.25">
      <c r="B955" s="94"/>
      <c r="C955" s="95"/>
      <c r="D955" s="96"/>
      <c r="E955" s="96"/>
      <c r="F955" s="74"/>
      <c r="G955" s="75"/>
      <c r="H955" s="76"/>
    </row>
    <row r="956" spans="2:8" ht="14.25">
      <c r="B956" s="94"/>
      <c r="C956" s="95"/>
      <c r="D956" s="96"/>
      <c r="E956" s="96"/>
      <c r="F956" s="74"/>
      <c r="G956" s="75"/>
      <c r="H956" s="76"/>
    </row>
    <row r="957" spans="2:8" ht="14.25">
      <c r="B957" s="94"/>
      <c r="C957" s="95"/>
      <c r="D957" s="96"/>
      <c r="E957" s="96"/>
      <c r="F957" s="74"/>
      <c r="G957" s="75"/>
      <c r="H957" s="76"/>
    </row>
    <row r="958" spans="2:8" ht="14.25">
      <c r="B958" s="94"/>
      <c r="C958" s="95"/>
      <c r="D958" s="96"/>
      <c r="E958" s="96"/>
      <c r="F958" s="74"/>
      <c r="G958" s="75"/>
      <c r="H958" s="76"/>
    </row>
    <row r="959" spans="2:8" ht="14.25">
      <c r="B959" s="94"/>
      <c r="C959" s="95"/>
      <c r="D959" s="96"/>
      <c r="E959" s="96"/>
      <c r="F959" s="74"/>
      <c r="G959" s="75"/>
      <c r="H959" s="76"/>
    </row>
    <row r="960" spans="2:8" ht="14.25">
      <c r="B960" s="94"/>
      <c r="C960" s="95"/>
      <c r="D960" s="96"/>
      <c r="E960" s="96"/>
      <c r="F960" s="74"/>
      <c r="G960" s="75"/>
      <c r="H960" s="76"/>
    </row>
    <row r="961" spans="2:8" ht="14.25">
      <c r="B961" s="94"/>
      <c r="C961" s="95"/>
      <c r="D961" s="96"/>
      <c r="E961" s="96"/>
      <c r="F961" s="74"/>
      <c r="G961" s="75"/>
      <c r="H961" s="76"/>
    </row>
    <row r="962" spans="2:8" ht="14.25">
      <c r="B962" s="94"/>
      <c r="C962" s="95"/>
      <c r="D962" s="96"/>
      <c r="E962" s="96"/>
      <c r="F962" s="74"/>
      <c r="G962" s="75"/>
      <c r="H962" s="76"/>
    </row>
    <row r="963" spans="2:8" ht="14.25">
      <c r="B963" s="94"/>
      <c r="C963" s="95"/>
      <c r="D963" s="96"/>
      <c r="E963" s="96"/>
      <c r="F963" s="74"/>
      <c r="G963" s="75"/>
      <c r="H963" s="76"/>
    </row>
    <row r="964" spans="2:8" ht="14.25">
      <c r="B964" s="94"/>
      <c r="C964" s="95"/>
      <c r="D964" s="96"/>
      <c r="E964" s="96"/>
      <c r="F964" s="74"/>
      <c r="G964" s="75"/>
      <c r="H964" s="76"/>
    </row>
    <row r="965" spans="2:8" ht="14.25">
      <c r="B965" s="94"/>
      <c r="C965" s="95"/>
      <c r="D965" s="96"/>
      <c r="E965" s="96"/>
      <c r="F965" s="74"/>
      <c r="G965" s="75"/>
      <c r="H965" s="76"/>
    </row>
    <row r="966" spans="2:8" ht="14.25">
      <c r="B966" s="94"/>
      <c r="C966" s="95"/>
      <c r="D966" s="96"/>
      <c r="E966" s="96"/>
      <c r="F966" s="74"/>
      <c r="G966" s="75"/>
      <c r="H966" s="76"/>
    </row>
    <row r="967" spans="2:8" ht="14.25">
      <c r="B967" s="94"/>
      <c r="C967" s="95"/>
      <c r="D967" s="96"/>
      <c r="E967" s="96"/>
      <c r="F967" s="74"/>
      <c r="G967" s="75"/>
      <c r="H967" s="76"/>
    </row>
    <row r="968" spans="2:8" ht="14.25">
      <c r="B968" s="94"/>
      <c r="C968" s="95"/>
      <c r="D968" s="96"/>
      <c r="E968" s="96"/>
      <c r="F968" s="74"/>
      <c r="G968" s="75"/>
      <c r="H968" s="76"/>
    </row>
    <row r="969" spans="2:8" ht="14.25">
      <c r="B969" s="94"/>
      <c r="C969" s="95"/>
      <c r="D969" s="96"/>
      <c r="E969" s="96"/>
      <c r="F969" s="74"/>
      <c r="G969" s="75"/>
      <c r="H969" s="76"/>
    </row>
    <row r="970" spans="2:8" ht="14.25">
      <c r="B970" s="94"/>
      <c r="C970" s="95"/>
      <c r="D970" s="96"/>
      <c r="E970" s="96"/>
      <c r="F970" s="74"/>
      <c r="G970" s="75"/>
      <c r="H970" s="76"/>
    </row>
    <row r="971" spans="2:8" ht="14.25">
      <c r="B971" s="94"/>
      <c r="C971" s="95"/>
      <c r="D971" s="96"/>
      <c r="E971" s="96"/>
      <c r="F971" s="74"/>
      <c r="G971" s="75"/>
      <c r="H971" s="76"/>
    </row>
    <row r="972" spans="2:8" ht="14.25">
      <c r="B972" s="94"/>
      <c r="C972" s="95"/>
      <c r="D972" s="96"/>
      <c r="E972" s="96"/>
      <c r="F972" s="74"/>
      <c r="G972" s="75"/>
      <c r="H972" s="76"/>
    </row>
    <row r="973" spans="2:8" ht="14.25">
      <c r="B973" s="94"/>
      <c r="C973" s="95"/>
      <c r="D973" s="96"/>
      <c r="E973" s="96"/>
      <c r="F973" s="74"/>
      <c r="G973" s="75"/>
      <c r="H973" s="76"/>
    </row>
    <row r="974" spans="2:8" ht="14.25">
      <c r="B974" s="94"/>
      <c r="C974" s="95"/>
      <c r="D974" s="96"/>
      <c r="E974" s="96"/>
      <c r="F974" s="74"/>
      <c r="G974" s="75"/>
      <c r="H974" s="76"/>
    </row>
    <row r="975" spans="2:8" ht="14.25">
      <c r="B975" s="94"/>
      <c r="C975" s="95"/>
      <c r="D975" s="96"/>
      <c r="E975" s="96"/>
      <c r="F975" s="74"/>
      <c r="G975" s="75"/>
      <c r="H975" s="76"/>
    </row>
    <row r="976" spans="2:8" ht="14.25">
      <c r="B976" s="94"/>
      <c r="C976" s="95"/>
      <c r="D976" s="96"/>
      <c r="E976" s="96"/>
      <c r="F976" s="74"/>
      <c r="G976" s="75"/>
      <c r="H976" s="76"/>
    </row>
    <row r="977" spans="2:8" ht="14.25">
      <c r="B977" s="94"/>
      <c r="C977" s="95"/>
      <c r="D977" s="96"/>
      <c r="E977" s="96"/>
      <c r="F977" s="74"/>
      <c r="G977" s="75"/>
      <c r="H977" s="76"/>
    </row>
    <row r="978" spans="2:8" ht="14.25">
      <c r="B978" s="94"/>
      <c r="C978" s="95"/>
      <c r="D978" s="96"/>
      <c r="E978" s="96"/>
      <c r="F978" s="74"/>
      <c r="G978" s="75"/>
      <c r="H978" s="76"/>
    </row>
    <row r="979" spans="2:8" ht="14.25">
      <c r="B979" s="94"/>
      <c r="C979" s="95"/>
      <c r="D979" s="96"/>
      <c r="E979" s="96"/>
      <c r="F979" s="74"/>
      <c r="G979" s="75"/>
      <c r="H979" s="76"/>
    </row>
    <row r="980" spans="2:8" ht="14.25">
      <c r="B980" s="94"/>
      <c r="C980" s="95"/>
      <c r="D980" s="96"/>
      <c r="E980" s="96"/>
      <c r="F980" s="74"/>
      <c r="G980" s="75"/>
      <c r="H980" s="76"/>
    </row>
    <row r="981" spans="2:8" ht="14.25">
      <c r="B981" s="94"/>
      <c r="C981" s="95"/>
      <c r="D981" s="96"/>
      <c r="E981" s="96"/>
      <c r="F981" s="74"/>
      <c r="G981" s="75"/>
      <c r="H981" s="76"/>
    </row>
    <row r="982" spans="2:8" ht="14.25">
      <c r="B982" s="94"/>
      <c r="C982" s="95"/>
      <c r="D982" s="96"/>
      <c r="E982" s="96"/>
      <c r="F982" s="74"/>
      <c r="G982" s="75"/>
      <c r="H982" s="76"/>
    </row>
    <row r="983" spans="2:8" ht="14.25">
      <c r="B983" s="94"/>
      <c r="C983" s="95"/>
      <c r="D983" s="96"/>
      <c r="E983" s="96"/>
      <c r="F983" s="74"/>
      <c r="G983" s="75"/>
      <c r="H983" s="76"/>
    </row>
    <row r="984" spans="2:8" ht="14.25">
      <c r="B984" s="94"/>
      <c r="C984" s="95"/>
      <c r="D984" s="96"/>
      <c r="E984" s="96"/>
      <c r="F984" s="74"/>
      <c r="G984" s="75"/>
      <c r="H984" s="76"/>
    </row>
    <row r="985" spans="2:8" ht="14.25">
      <c r="B985" s="94"/>
      <c r="C985" s="95"/>
      <c r="D985" s="96"/>
      <c r="E985" s="96"/>
      <c r="F985" s="74"/>
      <c r="G985" s="75"/>
      <c r="H985" s="76"/>
    </row>
    <row r="986" spans="2:8" ht="14.25">
      <c r="B986" s="94"/>
      <c r="C986" s="95"/>
      <c r="D986" s="96"/>
      <c r="E986" s="96"/>
      <c r="F986" s="74"/>
      <c r="G986" s="75"/>
      <c r="H986" s="76"/>
    </row>
    <row r="987" spans="2:8" ht="14.25">
      <c r="B987" s="94"/>
      <c r="C987" s="95"/>
      <c r="D987" s="96"/>
      <c r="E987" s="96"/>
      <c r="F987" s="74"/>
      <c r="G987" s="75"/>
      <c r="H987" s="76"/>
    </row>
    <row r="988" spans="2:8" ht="14.25">
      <c r="B988" s="94"/>
      <c r="C988" s="95"/>
      <c r="D988" s="96"/>
      <c r="E988" s="96"/>
      <c r="F988" s="74"/>
      <c r="G988" s="75"/>
      <c r="H988" s="76"/>
    </row>
    <row r="989" spans="2:8" ht="14.25">
      <c r="B989" s="94"/>
      <c r="C989" s="95"/>
      <c r="D989" s="96"/>
      <c r="E989" s="96"/>
      <c r="F989" s="74"/>
      <c r="G989" s="75"/>
      <c r="H989" s="76"/>
    </row>
    <row r="990" spans="2:8" ht="14.25">
      <c r="B990" s="94"/>
      <c r="C990" s="95"/>
      <c r="D990" s="96"/>
      <c r="E990" s="96"/>
      <c r="F990" s="74"/>
      <c r="G990" s="75"/>
      <c r="H990" s="76"/>
    </row>
    <row r="991" spans="2:8" ht="14.25">
      <c r="B991" s="94"/>
      <c r="C991" s="95"/>
      <c r="D991" s="96"/>
      <c r="E991" s="96"/>
      <c r="F991" s="74"/>
      <c r="G991" s="75"/>
      <c r="H991" s="76"/>
    </row>
    <row r="992" spans="2:8" ht="14.25">
      <c r="B992" s="94"/>
      <c r="C992" s="95"/>
      <c r="D992" s="96"/>
      <c r="E992" s="96"/>
      <c r="F992" s="74"/>
      <c r="G992" s="75"/>
      <c r="H992" s="76"/>
    </row>
    <row r="993" spans="2:8" ht="14.25">
      <c r="B993" s="94"/>
      <c r="C993" s="95"/>
      <c r="D993" s="96"/>
      <c r="E993" s="96"/>
      <c r="F993" s="74"/>
      <c r="G993" s="75"/>
      <c r="H993" s="76"/>
    </row>
    <row r="994" spans="2:8" ht="14.25">
      <c r="B994" s="94"/>
      <c r="C994" s="95"/>
      <c r="D994" s="96"/>
      <c r="E994" s="96"/>
      <c r="F994" s="74"/>
      <c r="G994" s="75"/>
      <c r="H994" s="76"/>
    </row>
    <row r="995" spans="2:8" ht="14.25">
      <c r="B995" s="94"/>
      <c r="C995" s="95"/>
      <c r="D995" s="96"/>
      <c r="E995" s="96"/>
      <c r="F995" s="74"/>
      <c r="G995" s="75"/>
      <c r="H995" s="76"/>
    </row>
    <row r="996" spans="2:8" ht="14.25">
      <c r="B996" s="94"/>
      <c r="C996" s="95"/>
      <c r="D996" s="96"/>
      <c r="E996" s="96"/>
      <c r="F996" s="74"/>
      <c r="G996" s="75"/>
      <c r="H996" s="76"/>
    </row>
    <row r="997" spans="2:8" ht="14.25">
      <c r="B997" s="94"/>
      <c r="C997" s="95"/>
      <c r="D997" s="96"/>
      <c r="E997" s="96"/>
      <c r="F997" s="74"/>
      <c r="G997" s="75"/>
      <c r="H997" s="76"/>
    </row>
    <row r="998" spans="2:8" ht="14.25">
      <c r="B998" s="94"/>
      <c r="C998" s="95"/>
      <c r="D998" s="96"/>
      <c r="E998" s="96"/>
      <c r="F998" s="74"/>
      <c r="G998" s="75"/>
      <c r="H998" s="76"/>
    </row>
    <row r="999" spans="2:8" ht="14.25">
      <c r="B999" s="94"/>
      <c r="C999" s="95"/>
      <c r="D999" s="96"/>
      <c r="E999" s="96"/>
      <c r="F999" s="74"/>
      <c r="G999" s="75"/>
      <c r="H999" s="76"/>
    </row>
    <row r="1000" spans="2:8" ht="14.25">
      <c r="B1000" s="95"/>
      <c r="C1000" s="95"/>
      <c r="D1000" s="96"/>
      <c r="E1000" s="96"/>
      <c r="F1000" s="74"/>
      <c r="G1000" s="75"/>
      <c r="H1000" s="76"/>
    </row>
    <row r="1001" spans="2:8" ht="14.25">
      <c r="B1001" s="95"/>
      <c r="C1001" s="95"/>
      <c r="D1001" s="96"/>
      <c r="E1001" s="96"/>
      <c r="F1001" s="74"/>
      <c r="G1001" s="75"/>
      <c r="H1001" s="76"/>
    </row>
    <row r="1002" spans="2:8" ht="14.25">
      <c r="B1002" s="95"/>
      <c r="C1002" s="95"/>
      <c r="D1002" s="96"/>
      <c r="E1002" s="96"/>
      <c r="F1002" s="74"/>
      <c r="G1002" s="75"/>
      <c r="H1002" s="76"/>
    </row>
    <row r="1003" spans="2:8" ht="14.25">
      <c r="B1003" s="95"/>
      <c r="C1003" s="95"/>
      <c r="D1003" s="96"/>
      <c r="E1003" s="96"/>
      <c r="F1003" s="74"/>
      <c r="G1003" s="75"/>
      <c r="H1003" s="76"/>
    </row>
    <row r="1004" spans="2:8" ht="14.25">
      <c r="B1004" s="95"/>
      <c r="C1004" s="95"/>
      <c r="D1004" s="96"/>
      <c r="E1004" s="96"/>
      <c r="F1004" s="74"/>
      <c r="G1004" s="75"/>
      <c r="H1004" s="76"/>
    </row>
    <row r="1005" spans="2:8" ht="14.25">
      <c r="B1005" s="95"/>
      <c r="C1005" s="95"/>
      <c r="D1005" s="96"/>
      <c r="E1005" s="96"/>
      <c r="F1005" s="74"/>
      <c r="G1005" s="75"/>
      <c r="H1005" s="76"/>
    </row>
    <row r="1006" spans="2:8" ht="14.25">
      <c r="B1006" s="95"/>
      <c r="C1006" s="95"/>
      <c r="D1006" s="96"/>
      <c r="E1006" s="96"/>
      <c r="F1006" s="74"/>
      <c r="G1006" s="75"/>
      <c r="H1006" s="76"/>
    </row>
    <row r="1007" spans="2:8" ht="14.25">
      <c r="B1007" s="95"/>
      <c r="C1007" s="95"/>
      <c r="D1007" s="96"/>
      <c r="E1007" s="96"/>
      <c r="F1007" s="74"/>
      <c r="G1007" s="75"/>
      <c r="H1007" s="76"/>
    </row>
    <row r="1008" spans="2:8" ht="14.25">
      <c r="B1008" s="95"/>
      <c r="C1008" s="95"/>
      <c r="D1008" s="96"/>
      <c r="E1008" s="96"/>
      <c r="F1008" s="74"/>
      <c r="G1008" s="75"/>
      <c r="H1008" s="76"/>
    </row>
    <row r="1009" spans="2:8" ht="14.25">
      <c r="B1009" s="95"/>
      <c r="C1009" s="95"/>
      <c r="D1009" s="96"/>
      <c r="E1009" s="96"/>
      <c r="F1009" s="74"/>
      <c r="G1009" s="75"/>
      <c r="H1009" s="76"/>
    </row>
    <row r="1010" spans="2:8" ht="14.25">
      <c r="B1010" s="95"/>
      <c r="C1010" s="95"/>
      <c r="D1010" s="96"/>
      <c r="E1010" s="96"/>
      <c r="F1010" s="74"/>
      <c r="G1010" s="75"/>
      <c r="H1010" s="76"/>
    </row>
    <row r="1011" spans="2:8" ht="14.25">
      <c r="B1011" s="95"/>
      <c r="C1011" s="95"/>
      <c r="D1011" s="96"/>
      <c r="E1011" s="96"/>
      <c r="F1011" s="74"/>
      <c r="G1011" s="75"/>
      <c r="H1011" s="76"/>
    </row>
    <row r="1012" spans="2:8" ht="14.25">
      <c r="B1012" s="95"/>
      <c r="C1012" s="95"/>
      <c r="D1012" s="96"/>
      <c r="E1012" s="96"/>
      <c r="F1012" s="74"/>
      <c r="G1012" s="75"/>
      <c r="H1012" s="76"/>
    </row>
    <row r="1013" spans="2:8" ht="14.25">
      <c r="B1013" s="95"/>
      <c r="C1013" s="95"/>
      <c r="D1013" s="96"/>
      <c r="E1013" s="96"/>
      <c r="F1013" s="74"/>
      <c r="G1013" s="75"/>
      <c r="H1013" s="76"/>
    </row>
    <row r="1014" spans="2:8" ht="14.25">
      <c r="B1014" s="95"/>
      <c r="C1014" s="95"/>
      <c r="D1014" s="96"/>
      <c r="E1014" s="96"/>
      <c r="F1014" s="74"/>
      <c r="G1014" s="75"/>
      <c r="H1014" s="76"/>
    </row>
    <row r="1015" spans="2:8" ht="14.25">
      <c r="B1015" s="95"/>
      <c r="C1015" s="95"/>
      <c r="D1015" s="96"/>
      <c r="E1015" s="96"/>
      <c r="F1015" s="74"/>
      <c r="G1015" s="75"/>
      <c r="H1015" s="76"/>
    </row>
    <row r="1016" spans="2:8" ht="14.25">
      <c r="B1016" s="95"/>
      <c r="C1016" s="95"/>
      <c r="D1016" s="96"/>
      <c r="E1016" s="96"/>
      <c r="F1016" s="74"/>
      <c r="G1016" s="75"/>
      <c r="H1016" s="76"/>
    </row>
    <row r="1017" spans="2:8" ht="14.25">
      <c r="B1017" s="95"/>
      <c r="C1017" s="95"/>
      <c r="D1017" s="96"/>
      <c r="E1017" s="96"/>
      <c r="F1017" s="74"/>
      <c r="G1017" s="75"/>
      <c r="H1017" s="76"/>
    </row>
    <row r="1018" spans="2:8" ht="14.25">
      <c r="B1018" s="95"/>
      <c r="C1018" s="95"/>
      <c r="D1018" s="96"/>
      <c r="E1018" s="96"/>
      <c r="F1018" s="74"/>
      <c r="G1018" s="75"/>
      <c r="H1018" s="76"/>
    </row>
    <row r="1019" spans="2:8" ht="14.25">
      <c r="B1019" s="95"/>
      <c r="C1019" s="95"/>
      <c r="D1019" s="96"/>
      <c r="E1019" s="96"/>
      <c r="F1019" s="74"/>
      <c r="G1019" s="75"/>
      <c r="H1019" s="76"/>
    </row>
    <row r="1020" spans="2:8" ht="14.25">
      <c r="B1020" s="95"/>
      <c r="C1020" s="95"/>
      <c r="D1020" s="96"/>
      <c r="E1020" s="96"/>
      <c r="F1020" s="74"/>
      <c r="G1020" s="75"/>
      <c r="H1020" s="76"/>
    </row>
    <row r="1021" spans="2:8" ht="14.25">
      <c r="B1021" s="95"/>
      <c r="C1021" s="95"/>
      <c r="D1021" s="96"/>
      <c r="E1021" s="96"/>
      <c r="F1021" s="74"/>
      <c r="G1021" s="75"/>
      <c r="H1021" s="76"/>
    </row>
    <row r="1022" spans="2:8" ht="14.25">
      <c r="B1022" s="95"/>
      <c r="C1022" s="95"/>
      <c r="D1022" s="96"/>
      <c r="E1022" s="96"/>
      <c r="F1022" s="74"/>
      <c r="G1022" s="75"/>
      <c r="H1022" s="76"/>
    </row>
    <row r="1023" spans="2:8" ht="14.25">
      <c r="B1023" s="95"/>
      <c r="C1023" s="95"/>
      <c r="D1023" s="96"/>
      <c r="E1023" s="96"/>
      <c r="F1023" s="74"/>
      <c r="G1023" s="75"/>
      <c r="H1023" s="76"/>
    </row>
    <row r="1024" spans="2:8" ht="14.25">
      <c r="B1024" s="95"/>
      <c r="C1024" s="95"/>
      <c r="D1024" s="96"/>
      <c r="E1024" s="96"/>
      <c r="F1024" s="74"/>
      <c r="G1024" s="75"/>
      <c r="H1024" s="76"/>
    </row>
    <row r="1025" spans="4:5" ht="14.25">
      <c r="D1025" s="96"/>
      <c r="E1025" s="96"/>
    </row>
  </sheetData>
  <mergeCells count="16">
    <mergeCell ref="A1:A3"/>
    <mergeCell ref="B1:B3"/>
    <mergeCell ref="C1:C3"/>
    <mergeCell ref="D1:D3"/>
    <mergeCell ref="E2:E3"/>
    <mergeCell ref="G2:G3"/>
    <mergeCell ref="J2:J3"/>
    <mergeCell ref="H2:H3"/>
    <mergeCell ref="G1:H1"/>
    <mergeCell ref="J1:K1"/>
    <mergeCell ref="F1:F3"/>
    <mergeCell ref="I1:I3"/>
    <mergeCell ref="L1:L3"/>
    <mergeCell ref="M1:M3"/>
    <mergeCell ref="N1:N3"/>
    <mergeCell ref="K2:K3"/>
  </mergeCells>
  <printOptions horizontalCentered="1"/>
  <pageMargins left="0.1968503937007874" right="0.1968503937007874" top="0.8267716535433072" bottom="0.7086614173228347" header="0.5511811023622047" footer="0.4330708661417323"/>
  <pageSetup horizontalDpi="600" verticalDpi="600" orientation="landscape" paperSize="9" scale="78" r:id="rId1"/>
  <headerFooter alignWithMargins="0">
    <oddHeader>&amp;C&amp;"Arial CE,Pogrubiony"&amp;12Projekt planu wydatków bieżących miasta Opola na 2008 rok miasta &amp;"Arial CE,Kursywa"(z wyłączeniem wydatków na remonty)&amp;"Arial CE,Pogrubiony"&amp;11
&amp;R&amp;11Zał. nr 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Twoja nazwa użytkownika</cp:lastModifiedBy>
  <cp:lastPrinted>2007-09-29T12:50:27Z</cp:lastPrinted>
  <dcterms:created xsi:type="dcterms:W3CDTF">2006-09-28T06:51:50Z</dcterms:created>
  <dcterms:modified xsi:type="dcterms:W3CDTF">2007-10-16T06:05:10Z</dcterms:modified>
  <cp:category/>
  <cp:version/>
  <cp:contentType/>
  <cp:contentStatus/>
</cp:coreProperties>
</file>