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35" activeTab="0"/>
  </bookViews>
  <sheets>
    <sheet name="Dochody zał. 1" sheetId="1" r:id="rId1"/>
    <sheet name="Dochody zał. 1a" sheetId="2" r:id="rId2"/>
    <sheet name="Dochody zał. 1b" sheetId="3" r:id="rId3"/>
    <sheet name="zał. 1c-wg zrodel" sheetId="4" r:id="rId4"/>
    <sheet name="Wydatki zał. 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'[5]Inwestycje-zał.3'!#REF!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'[5]Inwestycje-zał.3'!#REF!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'[5]Inwestycje-zał.3'!#REF!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'[5]Inwestycje-zał.3'!#REF!</definedName>
    <definedName name="__123Graph_X" hidden="1">'[1]Inwestycje-zał.3'!#REF!</definedName>
    <definedName name="aa" hidden="1">'[6]Inwestycje-zał.3'!#REF!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'[6]Inwestycje-zał.3'!#REF!</definedName>
    <definedName name="_xlnm.Print_Area" localSheetId="0">'Dochody zał. 1'!$A$1:$H$137</definedName>
    <definedName name="_xlnm.Print_Area" localSheetId="1">'Dochody zał. 1a'!$A$1:$H$113</definedName>
    <definedName name="_xlnm.Print_Area" localSheetId="2">'Dochody zał. 1b'!$A$1:$H$48</definedName>
    <definedName name="_xlnm.Print_Area" localSheetId="4">'Wydatki zał. 2'!$A$1:$M$638</definedName>
    <definedName name="_xlnm.Print_Area" localSheetId="3">'zał. 1c-wg zrodel'!$A$1:$H$41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'Dochody zał. 1a'!$1:$2</definedName>
    <definedName name="_xlnm.Print_Titles" localSheetId="2">'Dochody zał. 1b'!$1:$2</definedName>
    <definedName name="_xlnm.Print_Titles" localSheetId="4">'Wydatki zał. 2'!$1:$5</definedName>
    <definedName name="_xlnm.Print_Titles" localSheetId="3">'zał. 1c-wg zrodel'!$1:$2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<sst xmlns="http://schemas.openxmlformats.org/spreadsheetml/2006/main" count="1192" uniqueCount="704">
  <si>
    <r>
      <t>Pogotowie Opiekuńcze</t>
    </r>
    <r>
      <rPr>
        <i/>
        <sz val="10"/>
        <rFont val="Arial CE"/>
        <family val="2"/>
      </rPr>
      <t xml:space="preserve"> - wydatki bieżące</t>
    </r>
  </si>
  <si>
    <t>Środki na usamodzielnienie i kontynuację nauki wychowanków placówek opiekuńczo - wychowawczych - dotacja celowa otrzymana z budżetu państwa na realizację bieżących zadań własnych powiatu</t>
  </si>
  <si>
    <t>Urzędy naczelnych organów władzy państwowej, kontroli i ochrony prawa</t>
  </si>
  <si>
    <t xml:space="preserve">Przychody z zaciągniętych pożyczek i kredytów na rynku krajowym </t>
  </si>
  <si>
    <t>Niepubliczne szkoły podstawowe - dotacje</t>
  </si>
  <si>
    <t>Inwestycje - zakup sprzętu komputerowego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</si>
  <si>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</si>
  <si>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Usuwanie skutków klęsk żywiołowych</t>
  </si>
  <si>
    <t>Centra kształcenia ustawicznego i praktycznego oraz ośrodki dokształcania zawodowego</t>
  </si>
  <si>
    <t>Przedszkole Publiczne Nr 37</t>
  </si>
  <si>
    <t>Zespół Szkół Ogólnokształcących - Publiczne Gimnazjum Nr 9</t>
  </si>
  <si>
    <t>Publiczne Liceum Ogólnokształcące Nr I</t>
  </si>
  <si>
    <t>Publiczne Liceum Ogólnokształcące Nr II</t>
  </si>
  <si>
    <t>Zespół Szkół Ogólnokształcących - Publiczne Liceum Ogólnokształcące Nr III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</si>
  <si>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</si>
  <si>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</si>
  <si>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</si>
  <si>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Dokształcanie i doskonalenie nauczycieli</t>
  </si>
  <si>
    <t>Przychody z tytułu innych rozliczeń krajowych</t>
  </si>
  <si>
    <t>%                   9:6</t>
  </si>
  <si>
    <t>§                      6:5</t>
  </si>
  <si>
    <t>%                         6:5</t>
  </si>
  <si>
    <t>Podatek od działalności gospodarczej osób fizycznych, opłacany w formie karty podatkowej</t>
  </si>
  <si>
    <t>Melioracje wodne</t>
  </si>
  <si>
    <t>Remont ul.Kołłątaja</t>
  </si>
  <si>
    <t>Ścieżki rowerowe wraz z chodnikiem ul.Chabry</t>
  </si>
  <si>
    <t xml:space="preserve">Drogi wewnętrzne </t>
  </si>
  <si>
    <t>Towarzystwa budownictwa społecznego</t>
  </si>
  <si>
    <t>Opolskie Towarzystwo Budownictwa Społecznego Sp. z o.o.</t>
  </si>
  <si>
    <t>Inwestycje - przebudowa wiaduktu i układu komunikacyjnego oraz remont wiaduktu żelbetowego w ciągu ul.Reymonta (opracowanie dokumentacji)</t>
  </si>
  <si>
    <t>Remont mostu Piastowskiego</t>
  </si>
  <si>
    <t xml:space="preserve">Inwestycje - budowa węzła komunikacyjnego ul.Niemodlińska </t>
  </si>
  <si>
    <t>Inwestycje - budowa wiaduktu w ciągu ul.Ozimskiej nad linią PKP (opracowanie dokumentacji)</t>
  </si>
  <si>
    <t>Inwestycje - budowa chodnika i ścieżki rowerowej w ul.Oświęcimskiej</t>
  </si>
  <si>
    <t>Inwestycje - wykonanie projektu i budowa ekranów akustycznych przy Obwodnicy Północnej - od ul.Gminnej</t>
  </si>
  <si>
    <t>Inwestycje - przebudowa skrzyżowania ulic: Sosnkowskiego – Pużaka – Wiejska w Opolu na typu „małe rondo”</t>
  </si>
  <si>
    <t>Administrowanie strefą płatnego parkowania</t>
  </si>
  <si>
    <t>Inwestycje - budowa chodnika wraz z oświetleniem ul.Krapkowicka (opracowanie dokumentacji)</t>
  </si>
  <si>
    <t>Inwestycje - dokumentacja przyszłościowa, w tym dla projektów finansowanych z funduszy strukturalnych</t>
  </si>
  <si>
    <t>Inwestycje - opracowanie koncepcji i projektu technicznego przebudowy wiaduktu na ul.Wschodniej</t>
  </si>
  <si>
    <t xml:space="preserve">Inwestycje - modernizacja ul.Styki wraz z budową kanalizacji deszczowej </t>
  </si>
  <si>
    <t>Remont ul. Erenburga</t>
  </si>
  <si>
    <t>Zatoki postojowe - ul. Dambonia</t>
  </si>
  <si>
    <t xml:space="preserve">Prowizje z tytułu administrowania parkingiem strzeżonym przy ul.Kołłątaja </t>
  </si>
  <si>
    <t>Inwestycje - wykonanie przepustu przez rzekę Malinę wraz z włączeniem do istniejących dróg transportu rolnego - etap I</t>
  </si>
  <si>
    <t>Inwestycje - koncepcja parkingu na Wyspie Bolko</t>
  </si>
  <si>
    <t>Inwestycje - Opracowanie dokumentacji Optycznej Sieci Teleinformatycznej Opola (OSTO)</t>
  </si>
  <si>
    <t>Budowa kanalizacji teleinformatycznej na odcinkach ulic Kołłątaja i Mozarta</t>
  </si>
  <si>
    <t>TURYSTYKA</t>
  </si>
  <si>
    <t>Ośrodki informacji turystycznej</t>
  </si>
  <si>
    <t>Inwestycje - Nowa Wieś Królewska (instalacja gazowa, przyłącza kanalizacji sanitarnej ul.Jaronia 2, 4, 6, 8, 10 i ul.Walecki 8, 10)</t>
  </si>
  <si>
    <t>Rozbiórka budynków mieszkalnych i gospodarczych</t>
  </si>
  <si>
    <t>Opracowanie koncepcji remontów i modernizacji "Domów dla powodzian" przy ul.Samborskiej</t>
  </si>
  <si>
    <t>Inwestycje - przebudowa budynku wielorodzinnego w Opolu, przy ul.Luboszyckiej 22 na lokale socjalne</t>
  </si>
  <si>
    <t>Inwestycje - opracowanie dokumentacji technicznej na dokończenie budowy budynku przy ul.Srebrnej</t>
  </si>
  <si>
    <t>Wykonanie ekspertyz budynków mieszkalnych przeznaczonych do adaptacji na lokale socjalne</t>
  </si>
  <si>
    <t>Wykonanie dokumentacji projektowo – kosztorysowej na przebudowę sali wielofunkcyjnej na lokale socjalne w budynku przy ul. Odrzańskiej 4</t>
  </si>
  <si>
    <t>Rejon I - koszty zarządzania - Spółka "Turhand-Ret"</t>
  </si>
  <si>
    <t>Rejon I - koszty eksploatacji - Spółka "Turhand-Ret"</t>
  </si>
  <si>
    <t>Rejon I - koszty remontów bieżących - Spółka "Turhand-Ret"</t>
  </si>
  <si>
    <t>Rejon II - koszty zarządzania - Spółka "Turhand-Ret"</t>
  </si>
  <si>
    <t>Rejon II - koszty eksploatacji - Spółka "Turhand-Ret"</t>
  </si>
  <si>
    <t>Rejon II - koszty remontów bieżących - Spółka "Turhand-Ret"</t>
  </si>
  <si>
    <t>Rejon III - koszty zarządzania - Spółka "Feroma"</t>
  </si>
  <si>
    <t>Rejon III - koszty eksploatacji - Spółka "Feroma"</t>
  </si>
  <si>
    <t>Rejon III - koszty remontów bieżących - Spółka "Feroma"</t>
  </si>
  <si>
    <t>Zobowiązania - fundusz remontowy wspólnot mieszkaniowych</t>
  </si>
  <si>
    <t>Remonty mieszkań komunalnych</t>
  </si>
  <si>
    <t>Wykup gruntów na potrzeby realizacji projektu ISPA</t>
  </si>
  <si>
    <t>Zwrot kaucji mieszkaniowych</t>
  </si>
  <si>
    <t>Zakupy inwestycyjne sprzętu - dotacja celowa otrzymana z budżetu państwa na inwestycje i zakupy inwestycyjne z zakresu administracji rządowej oraz inne zadania zlecone ustawami realizowane przez powiat</t>
  </si>
  <si>
    <t>Administrowanie cmentarzami komunalnymi</t>
  </si>
  <si>
    <t>Inwestycje - modernizacja chłodni kaplicy cmentarnej cmentarza komunalnego Opole – Półwieś</t>
  </si>
  <si>
    <t>Zakup wyposażenia kaplicy cmentarnej cmentarza komunalnego Opole – Półwieś</t>
  </si>
  <si>
    <t>Zakup instalacji centralnego ogrzewania i wody do kaplicy cmentarnej cmentarza komunalnego Opole – Półwieś</t>
  </si>
  <si>
    <t>Inwestycje - zintegrowany system zarządzania miastem dla Opola – zakup i wdrożenie systemu finansowo – księgowego</t>
  </si>
  <si>
    <t>Inwestycje - przebudowa budynku biurowego przy ul.Budowlanych 4</t>
  </si>
  <si>
    <t>Remont sekretariatu nr 1</t>
  </si>
  <si>
    <t>Inwestycje - adaptacja budynku przy ul.Budowlanych na archiwum zakładowe</t>
  </si>
  <si>
    <t>Inwestycje - realizacja projektu „eurząd dla mieszkańca Opolszczyzny”</t>
  </si>
  <si>
    <t>Realizacja projektu „Pradziad kraina wielu możliwości”</t>
  </si>
  <si>
    <t>Wybory do Parlamentu Europejskiego</t>
  </si>
  <si>
    <t>Komendy wojewódzkie Policji</t>
  </si>
  <si>
    <t>II Komisariat Policji przy ul.Chabrów – zakup sprzętu i wyposażenia</t>
  </si>
  <si>
    <t>Dotacja celowa otrzymana z budżetu państwa na inwestycje i zakupy inwestycyjne z zakresu administracji rządowej oraz inne zadania zlecone ustawami realizowane przez powiat – zakup samochodu ratowniczo – gaśniczego</t>
  </si>
  <si>
    <t>Zakup samochodu ratowniczo – gaśniczego</t>
  </si>
  <si>
    <t xml:space="preserve">Inwestycje - zakup sprzętu komputerowego - dotacja celowa otrzymana z budżetu państwa na inwestycje i zakupy inwestycyjne z zakresu administracji rządowej oraz innych zadań zleconych gminom ustawami </t>
  </si>
  <si>
    <t>DOCHODY OD OSÓB PRAWNYCH, OD OSÓB FIZYCZNYCH I OD INNYCH JEDNOSTEK NIE POSIADAJĄCYCH OSOBOWOŚCI PRAWNEJ ORAZ WYDATKI ZWIĄZANE Z ICH POBOREM</t>
  </si>
  <si>
    <t>Koszty emisji obligacji komunalnych</t>
  </si>
  <si>
    <t>PSP Nr 1 - remont dachu</t>
  </si>
  <si>
    <t>PSP Nr 2 - remont sali gimnastycznej</t>
  </si>
  <si>
    <t>Inwestycje - PSP Nr 5 - remont basenu wraz z zapleczem</t>
  </si>
  <si>
    <t>Inwestycje - PSP Nr 5 - zakup wyposażenia pływalni</t>
  </si>
  <si>
    <t>Inwestycje - PSP Nr 5 - termomodernizacja obiektu - audyt</t>
  </si>
  <si>
    <t>PSP Nr 11 - remont sanitariatów</t>
  </si>
  <si>
    <t>PSP Nr 14 - remont dachu</t>
  </si>
  <si>
    <t>PSP Nr 20 - wymiana stolarki okiennej oraz opracowanie audytu energetycznego</t>
  </si>
  <si>
    <t>Inwestycje - PSP Nr 20 - wykonanie sieci wodociągowej</t>
  </si>
  <si>
    <t>Inwestycje - PSP Nr 20 - wykonanie ogrodzenia szkolnych kortów tenisowych</t>
  </si>
  <si>
    <t>Inwestycje - PSP Nr 21 - termomodernizacja obiektu - audyt</t>
  </si>
  <si>
    <t>PSP Nr 26 - remont instalacji grzewczej, wymiana schodów</t>
  </si>
  <si>
    <t>Zespół Szkolno - Przedszkolny Nr 1 - Publiczna Szkoła Podstawowa Nr 28</t>
  </si>
  <si>
    <t>PSP Nr 29 - adaptacja sali na pracownię komputerową dla PLO VI na potrzeby „Nowej Matury”</t>
  </si>
  <si>
    <t xml:space="preserve">Publiczna Szkoła Podstawowa Stowarzyszenia Przyjaciół Szkół Katolickich - dotacja </t>
  </si>
  <si>
    <t>Dotacja celowa otrzymana z budżetu państwa na realizację własnych zadań bieżących gmin (związków gmin) – wyprawki szkolne</t>
  </si>
  <si>
    <t>Zobowiązania zlikwidowanych jednostek oświatowych</t>
  </si>
  <si>
    <t>Inwestycje - Zespół Szkół Specjalnych - Publiczna Szkoła Podstawowa Nr 13 - zakup wyposażenia</t>
  </si>
  <si>
    <t xml:space="preserve">Inwestycje - Centrum Kształcenia Specjalnego - zakup wyposażenia </t>
  </si>
  <si>
    <t>Inwestycje - Centrum Kształcenia Specjalnego - adaptacja obiektu żłobka przy ul.Bytnara Rudego</t>
  </si>
  <si>
    <t>Przedszkole Publiczne Nr 3 - remont instalacji odgromowej</t>
  </si>
  <si>
    <t>Przedszkole Publiczne Nr 8 - remont instalacji elektrycznej</t>
  </si>
  <si>
    <t>Przedszkole Publiczne Nr 26 - remont dachu</t>
  </si>
  <si>
    <t>Przedszkole Publiczne Nr 28 - remont dachu</t>
  </si>
  <si>
    <t>Przedszkole Publiczne Nr 38 - remont instalacji odgromowej</t>
  </si>
  <si>
    <t>Przedszkole Publiczne Nr 55 - remont dachu</t>
  </si>
  <si>
    <t>Przedszkole Publiczne Nr 56 - remont dachu</t>
  </si>
  <si>
    <t>PG Nr 1 - adaptacja sanitariatów dla osób niepełnosprawnych</t>
  </si>
  <si>
    <t>Inwestycje - PG Nr 2 - termomodernizacja obiektu - audyt</t>
  </si>
  <si>
    <t>PG Nr 2 - remont studzienek na boisku szkolnym z wymianą rur kanalizacyjnych</t>
  </si>
  <si>
    <t>Inwestycje - PG Nr 6 - rozbiórka obiektu gospodarczego i budowa terenu rekreacyjnego</t>
  </si>
  <si>
    <t>Inwestycje - PLO Nr I - zakup sprzętu na potrzeby „Nowej Matury”</t>
  </si>
  <si>
    <t>PLO Nr I – adaptacja pomieszczeń na Centrum Multimedialne</t>
  </si>
  <si>
    <t>PLO Nr I – remont szkolnych boisk sportowych</t>
  </si>
  <si>
    <t>Inwestycje - PLO Nr II - termomodernizacja obiektu - audyt</t>
  </si>
  <si>
    <t>PLO Nr II - remont sanitariatów</t>
  </si>
  <si>
    <t xml:space="preserve">PLO Nr II - remont sali gimnastycznej </t>
  </si>
  <si>
    <t>PLO Nr II – remont podłogi w sali gimnastycznej na potrzeby „Nowej Matury”</t>
  </si>
  <si>
    <t>Inwestycje - PLO Nr II - zakup sprzętu na potrzeby „Nowej Matury”</t>
  </si>
  <si>
    <t>Wymiana stolarki okiennej w Zespole Szkół Ogólnokształcących przy ul.Dubois 28</t>
  </si>
  <si>
    <t>Inwestycje - Zespół Szkół Ogólnokształcących przy ul.Dubois 28 - termomodernizacja obiektu - audyt</t>
  </si>
  <si>
    <t>Inwestycje - Zespół Szkół Ogólnokształcących – Publiczne Liceum Ogólnokształcące Nr III – zakup sprzętu na potrzeby „Nowej Matury”</t>
  </si>
  <si>
    <t>Inwestycje - Zespół Szkół im. Prymasa Tysiąclecia – Publiczne Liceum Ogólnokształcące Nr V - zakup sprzętu na potrzeby „Nowej Matury”</t>
  </si>
  <si>
    <t>Zespół Szkół Elektrycznych - remont zaplecza sali gimnastycznej</t>
  </si>
  <si>
    <t>Inwestycje - Zespół Szkół Elektrycznych - zakup sprzętu na potrzeby „Nowej Matury”</t>
  </si>
  <si>
    <t>Zespół Szkół Mechanicznych - remont dachu głównego i Kasprowiczówki</t>
  </si>
  <si>
    <t>Zespół Szkół Mechanicznych - wymiana okien w auli na potrzeby „Nowej Matury”</t>
  </si>
  <si>
    <t>Inwestycje - Zespół Szkół Mechanicznych - zakup sprzętu na potrzeby „Nowej Matury”</t>
  </si>
  <si>
    <t>Zespół Szkół Ekonomicznych - rozbiórka budynku myjni</t>
  </si>
  <si>
    <t>Zespół Szkół Ekonomicznych - remont sanitariatów</t>
  </si>
  <si>
    <t>Zespół Szkół Ekonomicznych - remont dachu</t>
  </si>
  <si>
    <t>Inwestycje - Zespół Szkół Ekonomicznych - zakup sprzętu na potrzeby „Nowej Matury”</t>
  </si>
  <si>
    <t>Zespół Szkół im. Prymasa Tysiąclecia – remont instalacji elektrycznej na potrzeby „Nowej Matury”</t>
  </si>
  <si>
    <t>Inwestycje - Zespół Szkół Budowlanych - zakup sprzętu na potrzeby „Nowej Matury”</t>
  </si>
  <si>
    <t xml:space="preserve">Inwestycje - Zespół Szkół Zawodowych im.Staszica - modernizacja sali gimnastycznej </t>
  </si>
  <si>
    <t>Inwestycje - Zespół Szkół Zawodowych im.Staszica - zakup sprzętu na potrzeby „Nowej Matury”</t>
  </si>
  <si>
    <t>Niepubliczne szkoły zawodowe - dotacje</t>
  </si>
  <si>
    <t>Inwestycje - Zespół Państwowych Placówek Kształcenia Plastycznego - zakup sprzętu na potrzeby „Nowej Matury”</t>
  </si>
  <si>
    <t>Inwestycje - Centrum Kształcenia Praktycznego – zakup wyposażenia pracowni mechatroniki i nauki technik CNC</t>
  </si>
  <si>
    <t>Inwestycje - Centrum Kształcenia Praktycznego – opracowanie dokumentacji i adaptacja pomieszczeń budynku B dla potrzeb pracowni mechatroniki i nauki technik CNC</t>
  </si>
  <si>
    <t>Fundusz świadczeń socjalnych dla nauczycieli emerytów i rencistów</t>
  </si>
  <si>
    <t>Dotacja celowa otrzymana z budżetu państwa na realizację własnych zadań bieżących gmin (związków gmin) – dofinansowanie kosztów kształcenia młodocianych pracowników</t>
  </si>
  <si>
    <t>Dotacja celowa otrzymana z budżetu państwa na realizację własnych zadań bieżących gmin (związków gmin) – komisje kwalifikacyjne i egzaminacyjne powoływane do przeprowadzenia postępowania kwalifikacyjnego związanego z awansem zawodowym nauczycieli</t>
  </si>
  <si>
    <t>Remont SP ZOZ "Śródmieście"</t>
  </si>
  <si>
    <t>Remont SP ZOZ "Śródmieście" - etap II</t>
  </si>
  <si>
    <t>Inwestycje - opracowanie dokumentacji technicznej na realizację projektów: modernizacja i termoizolacja budynku SP ZOZ "Śródmieście" w Opolu</t>
  </si>
  <si>
    <t>Montaż automatycznych urządzeń przeciwzalewowych w SP ZOZ „Centrum”</t>
  </si>
  <si>
    <t>Ratownictwo medyczne</t>
  </si>
  <si>
    <t>Dotacja celowa otrzymana z budżetu państwa na zadania bieżące z zakresu administracji rządowej oraz inne zadania zlecone ustawami realizowane przez powiat – Centrum Powiadamiania Ratunkowego</t>
  </si>
  <si>
    <t>Programy polityki zdrowotnej</t>
  </si>
  <si>
    <t xml:space="preserve">Realizacja programu promocji i profilaktyki zdrowia - badania mammograficzne </t>
  </si>
  <si>
    <t>Inwestycje - zakup zestawu komputerowego z drukarką i oprogramowaniem</t>
  </si>
  <si>
    <t>Dofinansowanie zadań z zakresu opieki paliatywno – hospicyjnej</t>
  </si>
  <si>
    <t>POMOC SPOŁECZNA</t>
  </si>
  <si>
    <t>Świadczenia rodzinne oraz składki na ubezpieczenia emerytalne i rentowe z ubezpieczenia społecznego</t>
  </si>
  <si>
    <t>Dotacja celowa otrzymana z budżetu państwa na realizację zadań bieżących z zakresu administracji rządowej oraz innych zadań zleconych gminom (związkom gmin) ustawami - realizacja świadczeń rodzinnych</t>
  </si>
  <si>
    <t>Dotacja celowa otrzymana z budżetu państwa na inwestycje i zakupy inwestycyjne z zakresu administracji rządowej oraz innych zadań zleconych gminom ustawami - zakup sprzętu komputerowego wraz z oprogramowaniem oraz sprzętu na utworzenie nowych stanowisk pr</t>
  </si>
  <si>
    <t>Dotacja celowa otrzymana z budżetu państwa na realizację własnych zadań bieżących gmin (związków gmin)</t>
  </si>
  <si>
    <t>Miejski Ośrodek Pomocy Rodzinie - wymiana pieca c.o.</t>
  </si>
  <si>
    <t>Miejski Ośrodek Pomocy Rodzinie - zakupy inwestycyjne sprzętu</t>
  </si>
  <si>
    <t>Miejski Ośrodek Pomocy Osobom Bezdomnym i Uzależnionym – modernizacja instalacji elektrycznej</t>
  </si>
  <si>
    <t>Ośrodek Readaptacji Społecznej "Szansa"</t>
  </si>
  <si>
    <t>Inwestycje - Ośrodek Readaptacji Społecznej "Szansa" - budowa drogi i ogrodzenia</t>
  </si>
  <si>
    <t>Dotacja celowa otrzymana z budżetu państwa na realizację własnych zadań bieżących gmin (związków gmin) – dożywianie uczniów</t>
  </si>
  <si>
    <t>POZOSTAŁE ZADANIA W ZAKRESIE POLITYKI SPOŁECZNEJ</t>
  </si>
  <si>
    <t>Żłobek nr 2 – zakup zmywarek</t>
  </si>
  <si>
    <t>Żłobek nr 9 – zakup zmywarek</t>
  </si>
  <si>
    <t>Zespoły do spraw orzekania o niepełnosprawności</t>
  </si>
  <si>
    <t xml:space="preserve">Powiatowy Urząd Pracy – adaptacja pomieszczeń na archiwum zakładowe </t>
  </si>
  <si>
    <t xml:space="preserve">Powiatowy Urząd Pracy – wykonanie ścian działowych </t>
  </si>
  <si>
    <t>Dofinansowanie realizacji programu readaptacji bezrobotnych, niepełnosprawnych i społecznie nieprzystosowanych z terenu miasta Opola</t>
  </si>
  <si>
    <t>PSP Nr 15 – zakupy sprzętu</t>
  </si>
  <si>
    <t>Miejska Poradnia Psychologiczno - Pedagogiczna – zakupy sprzętu</t>
  </si>
  <si>
    <t>Szkolny Ośrodek Sportowo – Wypoczynkowy w Zieleńcu – zakup samochodu</t>
  </si>
  <si>
    <t>Dotacja celowa otrzymana z budżetu państwa na realizację bieżących zadań własnych powiatu – stypendia dla uczniów</t>
  </si>
  <si>
    <t>Realizacja projektu „Wspieranie rozwoju edukacyjnego młodzieży wiejskiej poprzez programy stypendialne”</t>
  </si>
  <si>
    <t>Inwestycje - Kontrakt 5 i 6 - pomoc techniczna przygotowanie dokumentacji przetargowej</t>
  </si>
  <si>
    <t>Inwestycje - Kontrakt nr 1 – Budowa sieci kanalizacyjnej w miejscowościach: Folwark, Chrzowice, Chmielowice, Żerkowice, Komprachcice, Osiny, Polska Nowa Wieś</t>
  </si>
  <si>
    <t>Gospodarka odpadami</t>
  </si>
  <si>
    <t>Selektywna zbiórka i utylizacja odpadów</t>
  </si>
  <si>
    <t>Utrzymanie terenów zieleni na Wyspie Bolko i w parku ZWM</t>
  </si>
  <si>
    <t>Prace konserwatorskie zespołu figuralnego fontanny na Pl.Daszyńskiego</t>
  </si>
  <si>
    <t xml:space="preserve">Zakup koszy na gminne tereny zieleni </t>
  </si>
  <si>
    <t>Wymiana ogrodzenia zewnętrznego i wewnętrznego dla kotów w Schronisku dla Bezdomnych Zwierząt</t>
  </si>
  <si>
    <t>Inwestycje - Przebudowa oświetlenia ul.Żwirki i Wigury, Mozarta oraz plac przed Filharmonią - etap I: Przebudowa oświetlenia ul.Żwirki i Wigury</t>
  </si>
  <si>
    <t>Utrzymanie szaletów</t>
  </si>
  <si>
    <t>Administrowanie terenem po rekultywacji składowiska odpadów przy Al.Przyjaźni</t>
  </si>
  <si>
    <t>Inwestycje - budowa kanalizacji deszczowej w ul.Rosponda - Podlesie i ul.Groszowickiej wraz z przebudową rowu w Opolu - etap I</t>
  </si>
  <si>
    <t>Inwestycje - budowa kanalizacji sanitarnej i deszczowej ul.Wiśniowa II etap</t>
  </si>
  <si>
    <t>Inwestycje - Budowa II kwatery Miejskiego Składowiska Odpadów w Opolu – 1 etap</t>
  </si>
  <si>
    <t>Inwestycje - budowa sieci wodociągowej ul.Etnografów w dz. Bierkowice</t>
  </si>
  <si>
    <t>Inwestycje - budowa urządzeń podczyszczających ścieki deszczowe odprowadzane ze zlewni ul.Katowickiej i "dzielnicy generalskiej"</t>
  </si>
  <si>
    <t>Inwestycje - budowa urządzeń podczyszczających ścieki deszczowe pochodzące z dzielnicy "ZWM" i Chabry</t>
  </si>
  <si>
    <t>Remont kanalizacji deszczowej</t>
  </si>
  <si>
    <t>Plan na                    31.12.2004 r.</t>
  </si>
  <si>
    <t>VII</t>
  </si>
  <si>
    <t xml:space="preserve">DOTACJE CELOWE NA ZADANIA ZLECONE </t>
  </si>
  <si>
    <t>DOTACJE CELOWE NA ZADANIA REALIZOWANE NA PODSTAWIE POROZUMIEŃ</t>
  </si>
  <si>
    <t>Część równoważąca subwencji ogólnej</t>
  </si>
  <si>
    <t>Uzupełnienie subwencji ogólnej</t>
  </si>
  <si>
    <t>Część rekompensująca subwencji ogólnej dla gmin</t>
  </si>
  <si>
    <t xml:space="preserve">Uzupełnienie subwencji ogólnej </t>
  </si>
  <si>
    <t>2780 / 2790</t>
  </si>
  <si>
    <t xml:space="preserve">Inwestycje - budowa kanalizacji sanitarnej i deszczowej ul.Kwiatkowskiego i ul.Broniewskiego </t>
  </si>
  <si>
    <t>Inwestycje - budowa sieci wodociągowej w ul.Jeżynowej i ul.Suchoborskiej</t>
  </si>
  <si>
    <t xml:space="preserve">Kładka dla pieszych i rowerzystów pod mostem na obwodnicy północnej </t>
  </si>
  <si>
    <t>Uzupełnienie rekultywacji składowiska odpadów komunalnych przy Al. Przyjaźni w Opolu</t>
  </si>
  <si>
    <t>Inwestycje - Projekt ISPA - utrzymanie biura PIU - zakupy sprzętu</t>
  </si>
  <si>
    <t>Inwestycje - Opolski Teatr Lalki i Aktora - budowa budynku zaplecza technicznego i sali prób wraz z opracowaniem dokumentacji technicznej</t>
  </si>
  <si>
    <t>Inwestycje - Opolski Teatr Lalki i Aktora - modernizacja oświetlenia teatru</t>
  </si>
  <si>
    <t>Opolski Teatr Lalki i Aktora – remont dachu budynku głównego teatru</t>
  </si>
  <si>
    <t>Opolski Teatr Lalki i Aktora – wymiana stolarki okiennej w budynku „Dom aktora”</t>
  </si>
  <si>
    <t xml:space="preserve">Inwestycje - Miejski Ośrodek Kultury - zaprojektowanie wraz z wykonaniem widowni Amfiteatru 1000-lecia </t>
  </si>
  <si>
    <t>Inwestycje - Galeria Sztuki Współczesnej - zakup samochodu</t>
  </si>
  <si>
    <t>Pozostałe instytucje kultury</t>
  </si>
  <si>
    <t>Zobowiązania Estrady Opolskiej</t>
  </si>
  <si>
    <t>Inwestycje - przebudowa i rozbudowa budynku małpiarni - słoniarni na schronisko dla goryli</t>
  </si>
  <si>
    <t>Ogród Zoologiczny – zakup sprzętu komputerowego</t>
  </si>
  <si>
    <t>Ogród Zoologiczny – projekt gnojownika</t>
  </si>
  <si>
    <t>Ogród Zoologiczny – wykonanie ogrodzenia wybiegu dla gepardów – dostawa materiałów</t>
  </si>
  <si>
    <t>Inwestycje - hala widowiskowo - sportowa "OKRĄGLAK" (remont pokrycia dachowego)</t>
  </si>
  <si>
    <t>Inwestycje - hala widowiskowo - sportowa "OKRĄGLAK"  (remont klap dymowych i wymiana bram wejściowych)</t>
  </si>
  <si>
    <t>Inwestycje - modernizacja basenu letniego Plac Róż (opracowanie dokumentacji technicznej)</t>
  </si>
  <si>
    <t>Inwestycje - remont band na stadionie żużlowym przy ul.Wschodniej</t>
  </si>
  <si>
    <t>Remonty boisk sportowych</t>
  </si>
  <si>
    <t>Inwestycje - Dom wycieczkowy "TOROPOL" - instalacja sygnalizacji przeciwpożarowej</t>
  </si>
  <si>
    <t>Inwestycje - sztuczne lodowisko "TOROPOL" - wymiana skraplaczy</t>
  </si>
  <si>
    <t>Modernizacja stadionu „Gwardia” - opracowanie dokumentacji technicznej</t>
  </si>
  <si>
    <t>Hala widowiskowo – sportowa "OKRĄGLAK" (zakup wykładziny do zabezpieczenia parkietu przy organizacji imprez masowych)</t>
  </si>
  <si>
    <t>Remont pomieszczeń w budynku na stadionie żużlowym przy ul.Wschodniej 2 w Opolu</t>
  </si>
  <si>
    <t>Modernizacja wewnętrznej instalacji c.o. w budynku administracyjno – gospodarczym na stadionie miejskim przy ul. Oleskiej 51</t>
  </si>
  <si>
    <t>Remont kas i ogrodzenia na stadionie ODRA</t>
  </si>
  <si>
    <t>Zagospodarowanie terenów akwenów Silesia i Malina</t>
  </si>
  <si>
    <t>§ 992</t>
  </si>
  <si>
    <r>
      <t>Miejski Zakład Komunikacyjny Sp. z o.o.</t>
    </r>
    <r>
      <rPr>
        <i/>
        <sz val="10"/>
        <rFont val="Arial CE"/>
        <family val="2"/>
      </rPr>
      <t xml:space="preserve"> - podwyższenie kapitału</t>
    </r>
  </si>
  <si>
    <r>
      <t>Miejska Informacja Turystyczna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</si>
  <si>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remont sanitariatów</t>
    </r>
  </si>
  <si>
    <r>
      <t>Pogotowie Opiekuńcze</t>
    </r>
    <r>
      <rPr>
        <i/>
        <sz val="10"/>
        <rFont val="Arial CE"/>
        <family val="2"/>
      </rPr>
      <t xml:space="preserve"> - zakupy inwestycyjne</t>
    </r>
  </si>
  <si>
    <r>
      <t>Dom Pomocy Społecznej dla Kombatantów</t>
    </r>
    <r>
      <rPr>
        <i/>
        <sz val="10"/>
        <rFont val="Arial CE"/>
        <family val="2"/>
      </rPr>
      <t xml:space="preserve"> - zakupy sprzętu</t>
    </r>
  </si>
  <si>
    <r>
      <t>Dom Pomocy Społecznej dla Kombatantów</t>
    </r>
    <r>
      <rPr>
        <i/>
        <sz val="10"/>
        <rFont val="Arial CE"/>
        <family val="2"/>
      </rPr>
      <t xml:space="preserve"> - modernizacja kuchni</t>
    </r>
  </si>
  <si>
    <r>
      <t>Środowiskowy Dom Samopomocy w Opolu przy ul.Stoińskiego 8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>dotacja celowa otrzymana z budżetu państwa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</si>
  <si>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>dotacja celowa otrzymana z budżetu państwa na realizację zadań bieżących z zakresu administracji rządowej oraz innych zadań zleconych gminie (związkom gmin) ustawami</t>
    </r>
  </si>
  <si>
    <r>
      <t>Komenda Miejska Państwowej Straży Pożarnej</t>
    </r>
    <r>
      <rPr>
        <i/>
        <sz val="10"/>
        <rFont val="Arial CE"/>
        <family val="2"/>
      </rPr>
      <t xml:space="preserve"> - dotacja celowa otrzymana z budżetu państwa na zadania bieżące z zakresu administracji rządowej oraz inne zadania zlecone ustawami realizowane przez powiat</t>
    </r>
  </si>
  <si>
    <r>
      <t>MOPR</t>
    </r>
    <r>
      <rPr>
        <i/>
        <sz val="10"/>
        <rFont val="Arial CE"/>
        <family val="2"/>
      </rPr>
      <t xml:space="preserve"> - dotacja celowa otrzymana z budżetu państwa na realizację zadań bieżących z zakresu administracji rządowej oraz innych zadań zleconych gminie (związkom gmin) ustawami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</si>
  <si>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</si>
  <si>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</si>
  <si>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</si>
  <si>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r>
      <t>Miejski Zarząd Dróg</t>
    </r>
    <r>
      <rPr>
        <i/>
        <sz val="10"/>
        <rFont val="Arial CE"/>
        <family val="2"/>
      </rPr>
      <t xml:space="preserve"> - zakup sprzętu komputerowego</t>
    </r>
  </si>
  <si>
    <r>
      <t>Projekt ISPA</t>
    </r>
    <r>
      <rPr>
        <i/>
        <sz val="10"/>
        <rFont val="Arial CE"/>
        <family val="2"/>
      </rPr>
      <t xml:space="preserve"> - utrzymanie biura PIU - wydatki bieżące</t>
    </r>
  </si>
  <si>
    <t>0690</t>
  </si>
  <si>
    <t>0470</t>
  </si>
  <si>
    <t>0750</t>
  </si>
  <si>
    <t>0760</t>
  </si>
  <si>
    <t>0770</t>
  </si>
  <si>
    <t>0910</t>
  </si>
  <si>
    <t>0970</t>
  </si>
  <si>
    <t>Dochody jednostek samorządu terytorialnego związane z realizacją zadań z zakresu administracji rządowej oraz innych zadań zleconych ustawami</t>
  </si>
  <si>
    <t>0420</t>
  </si>
  <si>
    <t>Dotacje celowe otrzymane z gminy na zadania bieżące realizowane na podstawie porozumień (umów) między jednostkami samorządu terytorialnego</t>
  </si>
  <si>
    <t>0570</t>
  </si>
  <si>
    <t xml:space="preserve">Dotacje celowe otrzymane z budżetu państwa na inwestycje i zakupy inwestycyjne z zakresu administracji rządowej oraz innych zadań zleconych gminom ustawami 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</si>
  <si>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</si>
  <si>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</si>
  <si>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</si>
  <si>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</si>
  <si>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</si>
  <si>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</si>
  <si>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</si>
  <si>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</si>
  <si>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</si>
  <si>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</si>
  <si>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</si>
  <si>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</si>
  <si>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</si>
  <si>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0740</t>
  </si>
  <si>
    <t>0920</t>
  </si>
  <si>
    <t>Środki na uzupełnienie dochodów powiatów</t>
  </si>
  <si>
    <t>Środki na inwestycje rozpoczęte przed dniem 1 stycznia 1999 r.</t>
  </si>
  <si>
    <t>Środki na utrzymanie rzecznych przepraw promowych oraz budowę, modernizację, utrzymanie, ochronę i zarządzanie drogami krajowymi i wojewódzkimi w granicach miast na prawach powiatu</t>
  </si>
  <si>
    <t>0480</t>
  </si>
  <si>
    <t xml:space="preserve">POMOC SPOŁECZNA </t>
  </si>
  <si>
    <t>0830</t>
  </si>
  <si>
    <t>0400</t>
  </si>
  <si>
    <t>Wpływy z opłaty produktowej</t>
  </si>
  <si>
    <t>Dotacje celowe otrzymane z gminy na inwestycje i zakupy inwestycyjne realizowane na podstawie porozumień (umów) między jednostkami samorządu terytorialnego</t>
  </si>
  <si>
    <t>Przychody ze sprzedaży innych papierów wartościowych</t>
  </si>
  <si>
    <t>Plan na 31.12.2004 r.</t>
  </si>
  <si>
    <t>Wykonanie             za 2004 r.</t>
  </si>
  <si>
    <t>Plan wg uchwały RM Nr XXIV/210/04 z dnia 15.01.2004r.</t>
  </si>
  <si>
    <t>Struktura wykonania za 2004 r.</t>
  </si>
  <si>
    <t>Dotacje celowe otrzymane z budżetu państwa na realizację inwestycji i zakupów inwestycyjnych własnych gmin (związków gmin)</t>
  </si>
  <si>
    <t>Remont Urzędu Stanu Cywilnego</t>
  </si>
  <si>
    <t>Inwestycje - zakupy inwestycyjne sprzętu</t>
  </si>
  <si>
    <t>Dotacja celowa z budżetu państwa na zadania realizowane przez powiat na podstawie porozumień z organami administracji rządowej</t>
  </si>
  <si>
    <t>Realizacja dodatkowych zajęć pozalekcyjnych z wychowania fizycznego</t>
  </si>
  <si>
    <t>Dowóz dzieci niepełnosprawnych do Ośrodków Szkolno – Wychowawczych</t>
  </si>
  <si>
    <t>Centrum Kształcenia Praktycznego</t>
  </si>
  <si>
    <t>Odprawy i nagrody jubileuszowe pracowników oświaty</t>
  </si>
  <si>
    <t>Realizacja zadań z zakresu promocji zdrowia</t>
  </si>
  <si>
    <t xml:space="preserve">Realizacja programu profilaktyki szczepień ochronnych przeciwko wirusowemu zapaleniu wątroby typu "B" </t>
  </si>
  <si>
    <t>Wydatki bieżące - środki z Miejskiego Programu Profilaktyki i Rozwiązywania Problemów Alkoholowych</t>
  </si>
  <si>
    <t>środki z Miejskiego Programu Profilaktyki i Rozwiązywania Problemów Alkoholowych</t>
  </si>
  <si>
    <t xml:space="preserve">Wydatki bieżące </t>
  </si>
  <si>
    <t xml:space="preserve">Rehabilitacja zawodowa i społeczna </t>
  </si>
  <si>
    <t>Przedszkole Publiczne Nr 18</t>
  </si>
  <si>
    <t xml:space="preserve">Poradnie psychologiczno-pedagogiczne oraz inne poradnie specjalistyczne, w tym poradnie specjalistyczne </t>
  </si>
  <si>
    <t>Kolonie i obozy oraz inne formy wypoczynku dzieci i młodzieży szkolnej, a także szkolenia młodzieży</t>
  </si>
  <si>
    <t>Gospodarka ściekowa i ochrona wód</t>
  </si>
  <si>
    <t>Inwestycje - aktualizacja i dostosowanie dokumentacji projektowej do wymogów Unii Europejskiej – Projekt ISPA</t>
  </si>
  <si>
    <t>Utrzymanie terenów zieleni</t>
  </si>
  <si>
    <t>Usuwanie wraków pojazdów z terenu gminy</t>
  </si>
  <si>
    <t xml:space="preserve">Badania dotyczące ochrony środowiska </t>
  </si>
  <si>
    <t>Wykonanie za 2004 r.</t>
  </si>
  <si>
    <t>Inwestycje - budowa obwodnicy piastowskiej - etap I (opracowanie dokumentacji)</t>
  </si>
  <si>
    <t xml:space="preserve">Remont domu przedpogrzebowego na cmentarzu komunalnym przy ul.Zielonej </t>
  </si>
  <si>
    <t>Remont Komisariatu III Policji przy ul.Chabrów</t>
  </si>
  <si>
    <t>Inwestycje - budowa Centrum Powiadamiania Ratunkowego</t>
  </si>
  <si>
    <t>Remonty w szkołach ponadgimnazjalnych na potrzeby "Nowej matury"</t>
  </si>
  <si>
    <t>Inwestycje - zakup sprzętu na potrzeby "Nowej matury"</t>
  </si>
  <si>
    <t xml:space="preserve">Realizacja programu profilaktyki szczepień ochronnych przeciwko wirusowemu zapaleniu wątroby typu "A +B" Twinrix Junior </t>
  </si>
  <si>
    <t>Inwestycje - modernizacja i budowa oświetlenia</t>
  </si>
  <si>
    <t xml:space="preserve">Operaty wykonywane przez biegłych i rzeczoznawców w zakresie ochrony środowiska </t>
  </si>
  <si>
    <t>Inwestycje - budowa ogrodzenia przepompowni wielofunkcyjnej "Metalchem"</t>
  </si>
  <si>
    <t>Inwestycje - odwodnienie połaci dachowych przy ul.Robotniczej nr 1 do 31 oraz ul.Armii Krajowej wraz z włączeniem do miejskiej sieci kanalizacji deszczowej</t>
  </si>
  <si>
    <t>Inwestycje - uzbrojenie terenów w rejonie ul.Lwowskiej</t>
  </si>
  <si>
    <t>Inwestycje - przebudowa i rozbudowa Ogrodu Zoologicznego</t>
  </si>
  <si>
    <t>Inwestycje - modernizacja basenu letniego Plac Róż</t>
  </si>
  <si>
    <t>Inwestycje - modernizacja systemu kanalizacji ogólnospławnej śródmieścia Opola (Kolektor "K") i budowa zbiornika retencyjnego ul.Żwirki i Wigury</t>
  </si>
  <si>
    <t xml:space="preserve">Obiekty sportowe </t>
  </si>
  <si>
    <r>
      <t xml:space="preserve">Dom Pomocy Społecznej w Opolu, ul.Szpitalna 17 - </t>
    </r>
    <r>
      <rPr>
        <i/>
        <sz val="10"/>
        <rFont val="Arial CE"/>
        <family val="2"/>
      </rPr>
      <t>dotacja celowa otrzymana z budżetu państwa  na realizacje bieżących zadań własnych powiatu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</si>
  <si>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</si>
  <si>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Centrum Rehabilitacji Dla Dzieci z Porażeniem Mózgowym</t>
    </r>
    <r>
      <rPr>
        <i/>
        <sz val="10"/>
        <rFont val="Arial CE"/>
        <family val="2"/>
      </rPr>
      <t xml:space="preserve"> - dotacja 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</si>
  <si>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</si>
  <si>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</si>
  <si>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t>Dotacja celowa otrzymana z budżetu państwa na realizację zadań bieżących z zakresu administracji rządowej oraz innych zadań zleconych gminom (związkom gmin) ustawami</t>
  </si>
  <si>
    <t>Wypoczynek dzieci i młodzieży</t>
  </si>
  <si>
    <t>Stypendia socjalne, zasiłki losowe dla uczniów</t>
  </si>
  <si>
    <t>Wydatki na oczyszczanie miasta</t>
  </si>
  <si>
    <t>Wydatki na oświetlenie ulic</t>
  </si>
  <si>
    <t>Inwestycje - doświetlenie ulic</t>
  </si>
  <si>
    <t>Usługi weterynaryjne</t>
  </si>
  <si>
    <t>Odkomarzanie i odszczurzanie</t>
  </si>
  <si>
    <t>Usuwanie odpadów z terenów gminy</t>
  </si>
  <si>
    <t>Inwestycje z udziałem ludności</t>
  </si>
  <si>
    <t>Dział</t>
  </si>
  <si>
    <t>§</t>
  </si>
  <si>
    <t>Treść</t>
  </si>
  <si>
    <t>010</t>
  </si>
  <si>
    <t>ROLNICTWO I ŁOWIECTWO</t>
  </si>
  <si>
    <t>Wpływy z różnych opłat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</si>
  <si>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</si>
  <si>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</si>
  <si>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</si>
  <si>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Dotacje celowe otrzymane z budżetu państwa na realizację bieżących zadań własnych powiatu</t>
  </si>
  <si>
    <t>TRANSPORT I ŁĄCZNOŚĆ</t>
  </si>
  <si>
    <t>GOSPODARKA MIESZKANIOWA</t>
  </si>
  <si>
    <t xml:space="preserve">Wpływy z opłat za zarząd, użytkowanie i użytkowanie wieczyste nieruchomości </t>
  </si>
  <si>
    <t>Wpływy z różnych dochodów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</si>
  <si>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</si>
  <si>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</si>
  <si>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</si>
  <si>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</si>
  <si>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</si>
  <si>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</si>
  <si>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Grzywny, mandaty i inne kary pieniężne od ludności</t>
  </si>
  <si>
    <t>Dotacje celowe otrzymane z budżetu państwa na inwestycje i zakupy inwestycyjne z zakresu administracji rządowej oraz inne zadania zlecone ustawami realizowane przez powiat</t>
  </si>
  <si>
    <t>Podatek dochody od osób fizycznych</t>
  </si>
  <si>
    <t>Podatek dochody od osób prawnych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</si>
  <si>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</si>
  <si>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</si>
  <si>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</si>
  <si>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</si>
  <si>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</si>
  <si>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</si>
  <si>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</si>
  <si>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</si>
  <si>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</si>
  <si>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</si>
  <si>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RÓŻNE ROZLICZENIA</t>
  </si>
  <si>
    <t>Pozostałe odsetki</t>
  </si>
  <si>
    <t>Subwencje ogólne z budżetu państwa</t>
  </si>
  <si>
    <t>OCHRONA ZDROWIA</t>
  </si>
  <si>
    <t>Wpływy z opłat za zezwolenia na sprzedaż alkoholu</t>
  </si>
  <si>
    <t>Wpływy z usług</t>
  </si>
  <si>
    <t xml:space="preserve">GOSPODARKA KOMUNALNA I OCHRONA ŚRODOWISKA </t>
  </si>
  <si>
    <t xml:space="preserve">OGRODY BOTANICZNE I ZOOLOGICZNE ORAZ NATURALNE OBSZARY I OBIEKTY CHRONIONEJ PRZYRODY </t>
  </si>
  <si>
    <t>OGÓŁEM DOCHODY</t>
  </si>
  <si>
    <t>PRZYCHODY</t>
  </si>
  <si>
    <t>OGÓŁEM</t>
  </si>
  <si>
    <t>OŚWIATA I WYCHOWANIE</t>
  </si>
  <si>
    <t>Dotacje celowe otrzymane z budżetu państwa na realizację własnych zadań bieżących gmin (związków gmin)</t>
  </si>
  <si>
    <t>EDUKACYJNA OPIEKA WYCHOWAWCZA</t>
  </si>
  <si>
    <t>KULTURA FIZYCZNA I SPORT</t>
  </si>
  <si>
    <t xml:space="preserve">Wpłaty z tytułu odpłatnego nabycia prawa własności nieruchomości </t>
  </si>
  <si>
    <t>Źródła dochodów</t>
  </si>
  <si>
    <t xml:space="preserve">§ </t>
  </si>
  <si>
    <t>A+B</t>
  </si>
  <si>
    <t>DOCHODY OGÓŁEM</t>
  </si>
  <si>
    <t>I</t>
  </si>
  <si>
    <t>PODATKI I OPŁATY</t>
  </si>
  <si>
    <t>Podatek od nieruchomości</t>
  </si>
  <si>
    <t>Opłata skarbowa</t>
  </si>
  <si>
    <t>Podatki opłacane w formie karty podatkowej</t>
  </si>
  <si>
    <t>Udziały we wpływach z podatku dochodowego od osób prawnych</t>
  </si>
  <si>
    <t>Udziały we wpływach z podatku dochodowego od osób fizycznych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</si>
  <si>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</si>
  <si>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</si>
  <si>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Dywidendy i kwoty uzyskane ze zbycia praw majątkowych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</si>
  <si>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</si>
  <si>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</si>
  <si>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Dotacje celowe otrzymane ze środków specjalnych na finansowanie lub dofinansowanie zadań zleconych z zakresu działalności bieżącej</t>
  </si>
  <si>
    <t>Opłata targowa</t>
  </si>
  <si>
    <t>Opłata eksploatacyjna</t>
  </si>
  <si>
    <t>II</t>
  </si>
  <si>
    <t>DOCHODY Z MAJĄTKU GMINY</t>
  </si>
  <si>
    <t>Dochody z dzierżawy</t>
  </si>
  <si>
    <t>Dochody z wieczystego użytkowania</t>
  </si>
  <si>
    <t>Dochody ze sprzedaży</t>
  </si>
  <si>
    <t>III</t>
  </si>
  <si>
    <t>POZOSTAŁE DOCHODY (wpłaty komunalnych jednostek organizacyjnych, odsetki, opłaty koncesyjne)</t>
  </si>
  <si>
    <t>w tym: opłaty koncesyjne za zezwolenia na sprzedaż alkoholu</t>
  </si>
  <si>
    <t>IV</t>
  </si>
  <si>
    <t>SUBWENCJE</t>
  </si>
  <si>
    <t>A</t>
  </si>
  <si>
    <t>OGÓŁEM DOCHODY WŁASNE</t>
  </si>
  <si>
    <t>w tym: bez subwencji oświatowej</t>
  </si>
  <si>
    <t>V</t>
  </si>
  <si>
    <t>DOTACJE CELOWE NA ZADANIA WŁASNE</t>
  </si>
  <si>
    <t>VI</t>
  </si>
  <si>
    <t>B</t>
  </si>
  <si>
    <t>OGÓŁEM   DOTACJE</t>
  </si>
  <si>
    <t>00</t>
  </si>
  <si>
    <t>PRZYCHODY ZWIĄZANE Z FINANSOWANIEM I ROZDYSPONOWANIEM NADWYŻKI BUDŻETOWEJ ORAZ Z PRYWATYZACJĄ MIENIA SKARBU PAŃSTWA I MAJĄTKU JEDNOSTEK SAMORZĄDU TERYTORIALNEGO</t>
  </si>
  <si>
    <t>Pożyczki krajowe</t>
  </si>
  <si>
    <t>Podatek od czynności cywilnoprawnych</t>
  </si>
  <si>
    <t>Część oświatowa subwencji ogólnej</t>
  </si>
  <si>
    <t xml:space="preserve">Lp. </t>
  </si>
  <si>
    <t>Dotacje celowe otrzymane z budżetu państwa na realizację inwestycji i zakupów inwestycyjnych własnych powiatu</t>
  </si>
  <si>
    <t>Rozdział</t>
  </si>
  <si>
    <t>z tego</t>
  </si>
  <si>
    <t>Wydatki bieżące</t>
  </si>
  <si>
    <t>w tym</t>
  </si>
  <si>
    <t>Wynagrodzenia i pochodne</t>
  </si>
  <si>
    <t>01008</t>
  </si>
  <si>
    <t>01030</t>
  </si>
  <si>
    <t>01095</t>
  </si>
  <si>
    <t>Pozostała działalność</t>
  </si>
  <si>
    <t>02001</t>
  </si>
  <si>
    <t>Gospodarka leśna</t>
  </si>
  <si>
    <t>02002</t>
  </si>
  <si>
    <t>Nadzór nad gospodarką leśną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</si>
  <si>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</si>
  <si>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</si>
  <si>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</si>
  <si>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</si>
  <si>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</si>
  <si>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</si>
  <si>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</si>
  <si>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</si>
  <si>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</si>
  <si>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</si>
  <si>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</si>
  <si>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</si>
  <si>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</si>
  <si>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</si>
  <si>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</si>
  <si>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</si>
  <si>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</si>
  <si>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</si>
  <si>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Policji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</si>
  <si>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</si>
  <si>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</si>
  <si>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</si>
  <si>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</si>
  <si>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</si>
  <si>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r>
      <t>Miejska Biblioteka Publiczna</t>
    </r>
    <r>
      <rPr>
        <i/>
        <sz val="10"/>
        <rFont val="Arial CE"/>
        <family val="2"/>
      </rPr>
      <t xml:space="preserve"> - dotacja celowa otrzymana z budżetu państwa na zadania bieżące realizowane przez powiat na podstawie porozumień z organami administracji rządowej </t>
    </r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</si>
  <si>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</si>
  <si>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</si>
  <si>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</si>
  <si>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</si>
  <si>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</si>
  <si>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</si>
  <si>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</si>
  <si>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</si>
  <si>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3</t>
  </si>
  <si>
    <t>Publiczna Szkoła Podstawowa Nr 5</t>
  </si>
  <si>
    <t>Publiczna Szkoła Podstawowa Nr 6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</si>
  <si>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</si>
  <si>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</si>
  <si>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</si>
  <si>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</si>
  <si>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</si>
  <si>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12</t>
  </si>
  <si>
    <t>Publiczna Szkoła Podstawowa Nr 14</t>
  </si>
  <si>
    <t>Publiczna Szkoła Podstawowa Nr 15</t>
  </si>
  <si>
    <t>Publiczna Szkoła Podstawowa Nr 16</t>
  </si>
  <si>
    <t>Publiczna Szkoła Podstawowa Nr 17</t>
  </si>
  <si>
    <t>Publiczna Szkoła Podstawowa Nr 18</t>
  </si>
  <si>
    <t>Publiczna Szkoła Podstawowa Nr 20</t>
  </si>
  <si>
    <t>Publiczna Szkoła Podstawowa Nr 21</t>
  </si>
  <si>
    <t>Publiczna Szkoła Podstawowa Nr 23</t>
  </si>
  <si>
    <t>Publiczna Szkoła Podstawowa Nr 24</t>
  </si>
  <si>
    <t>Publiczna Szkoła Podstawowa Nr 25</t>
  </si>
  <si>
    <t>Publiczna Szkoła Podstawowa Nr 26</t>
  </si>
  <si>
    <t>Publiczna Szkoła Podstawowa Nr 27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</si>
  <si>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</si>
  <si>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</si>
  <si>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</si>
  <si>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</si>
  <si>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</si>
  <si>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</si>
  <si>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</si>
  <si>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</si>
  <si>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</si>
  <si>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</si>
  <si>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</si>
  <si>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</si>
  <si>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</si>
  <si>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</si>
  <si>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</si>
  <si>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</si>
  <si>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</si>
  <si>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</si>
  <si>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</si>
  <si>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</si>
  <si>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</si>
  <si>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</si>
  <si>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</si>
  <si>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</si>
  <si>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</si>
  <si>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</si>
  <si>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</si>
  <si>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</si>
  <si>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</si>
  <si>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</si>
  <si>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</si>
  <si>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</si>
  <si>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</si>
  <si>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</si>
  <si>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</si>
  <si>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</si>
  <si>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</si>
  <si>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</si>
  <si>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</si>
  <si>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</si>
  <si>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</si>
  <si>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</si>
  <si>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Wpływy do wyjaśnienia</t>
  </si>
  <si>
    <t>Wpływy do budżetu części zysku gospodarstwa pomocniczego</t>
  </si>
  <si>
    <t>Wpływy ze sprzedaży wyrobów i składników majątkowych</t>
  </si>
  <si>
    <t>0840</t>
  </si>
  <si>
    <t>0960</t>
  </si>
  <si>
    <t xml:space="preserve">Otrzymane spadki, zapisy i darowizny w postaci pieniężne </t>
  </si>
  <si>
    <t>0580</t>
  </si>
  <si>
    <t>Grzywny i inne kary pieniężne od osób prawnych i innych jednostek organizacyjnych</t>
  </si>
  <si>
    <t>Zespół Szkół Technicznych i Ogólnokształcących</t>
  </si>
  <si>
    <t>Zespół Szkół Zawodowych Nr 4</t>
  </si>
  <si>
    <t>Zespół Szkół Zawodowych Nr 3</t>
  </si>
  <si>
    <t>Zespół Szkół im.Prymasa Tysiąclecia</t>
  </si>
  <si>
    <t>Zespół Szkół Budowlanych</t>
  </si>
  <si>
    <t xml:space="preserve">ZSZ im.Staszica </t>
  </si>
  <si>
    <t>ZSZ WZDZ - publiczna - dotacja</t>
  </si>
  <si>
    <t>Szkoły artystyczne</t>
  </si>
  <si>
    <t xml:space="preserve">Szkoły zawodowe specjalne </t>
  </si>
  <si>
    <t>Jednostki pomocnicze szkolnictwa</t>
  </si>
  <si>
    <t>Zespół Placówek Specjalnych ZOZ</t>
  </si>
  <si>
    <t>Komisje egzaminacyjne</t>
  </si>
  <si>
    <t>Lecznictwo ambulatoryjne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</si>
  <si>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</si>
  <si>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</si>
  <si>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</si>
  <si>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</si>
  <si>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</si>
  <si>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</si>
  <si>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</si>
  <si>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</si>
  <si>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</si>
  <si>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</si>
  <si>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</si>
  <si>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</si>
  <si>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</si>
  <si>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</si>
  <si>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</si>
  <si>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</si>
  <si>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</si>
  <si>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</si>
  <si>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</si>
  <si>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</si>
  <si>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</si>
  <si>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</si>
  <si>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</si>
  <si>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</si>
  <si>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</si>
  <si>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36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</si>
  <si>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</si>
  <si>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</si>
  <si>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</si>
  <si>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</si>
  <si>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</si>
  <si>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</si>
  <si>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</si>
  <si>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Miejska Poradnia Psychologiczno-Pedagogiczna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</si>
  <si>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</si>
  <si>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</si>
  <si>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</si>
  <si>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</si>
  <si>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</si>
  <si>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</si>
  <si>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</si>
  <si>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Bursa Szkół Pomaturalnych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</si>
  <si>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</si>
  <si>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</si>
  <si>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</si>
  <si>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</si>
  <si>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</si>
  <si>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</si>
  <si>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</si>
  <si>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</si>
  <si>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</si>
  <si>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</si>
  <si>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</si>
  <si>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</si>
  <si>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</si>
  <si>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</si>
  <si>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</si>
  <si>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</si>
  <si>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</si>
  <si>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</si>
  <si>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</si>
  <si>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</si>
  <si>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r>
      <t xml:space="preserve">Straż Miejska </t>
    </r>
    <r>
      <rPr>
        <i/>
        <sz val="10"/>
        <rFont val="Arial CE"/>
        <family val="2"/>
      </rPr>
      <t>- wydatki bieżące</t>
    </r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</si>
  <si>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</si>
  <si>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Dom Dziecka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</si>
  <si>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r>
      <t>Pogotowie Opiekuńcze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</si>
  <si>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r>
      <t>Dom Dziennego Pobytu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</si>
  <si>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</si>
  <si>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</si>
  <si>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</si>
  <si>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</si>
  <si>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</si>
  <si>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</si>
  <si>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</si>
  <si>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</si>
  <si>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</si>
  <si>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r>
      <t>Dom Pomocy Społecznej dla Kombatantów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</si>
  <si>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t>Składki na ubezpieczenie zdrowotne opłacane za osoby pobierające niektóre świadczenia z pomocy społecznej</t>
  </si>
  <si>
    <t>Zespół Państwowych Placówek Kształcenia Plastycznego</t>
  </si>
  <si>
    <t>Odszkodowania z tytułu wypadków przy pracy</t>
  </si>
  <si>
    <t>Rezerwaty i pomniki przyrody</t>
  </si>
  <si>
    <t>Utrzymanie urządzeń melioracyjnych</t>
  </si>
  <si>
    <t>Dotacja celowa otrzymana z budżetu państwa na zadania bieżące z zakresu administracji rządowej oraz inne zadania zlecone ustawami realizowane przez powiat</t>
  </si>
  <si>
    <t xml:space="preserve">Utrzymanie i modernizacja dróg rolnych </t>
  </si>
  <si>
    <t xml:space="preserve">Remonty, modernizacje i utrzymanie dróg </t>
  </si>
  <si>
    <t>Inwestycje - dokumentacja przyszłościowa</t>
  </si>
  <si>
    <t>Eksploatacja kanalizacji deszczowej</t>
  </si>
  <si>
    <t>Eksploatacja rowów komunalnych</t>
  </si>
  <si>
    <t>Koszty eksmisji</t>
  </si>
  <si>
    <t>Opracowania projektowe</t>
  </si>
  <si>
    <t>Utrzymanie cmentarzy</t>
  </si>
  <si>
    <t>L.p.</t>
  </si>
  <si>
    <t>Dotacja celowa otrzymana z budżetu państwa na zadania bieżące realizowane przez gminę na podstawie porozumień z organami administracji rządowej</t>
  </si>
  <si>
    <t>Dotacja celowa otrzymana z budżetu państwa na realizację zadań bieżących z zakresu administracji rządowej oraz innych zadań zleconych gminie (związkom gmin) ustawami</t>
  </si>
  <si>
    <t>Inwestycje - komputeryzacja Urzędu Miasta</t>
  </si>
  <si>
    <t>Prowizje z tytułu opłaty targowej</t>
  </si>
  <si>
    <t>Obsługa Urzędu Miasta</t>
  </si>
  <si>
    <t xml:space="preserve">Promocja miasta </t>
  </si>
  <si>
    <t>Utrzymanie posterunku w rewirze dzielnicowych - ZWM III KP</t>
  </si>
  <si>
    <t xml:space="preserve">Odsetki od zaciągniętych kredytów i pożyczek </t>
  </si>
  <si>
    <t>Dodatki motywacyjne dla dyrektorów szkół</t>
  </si>
  <si>
    <t>Odszkodowania z tytułu chorób zawodowych nauczycieli</t>
  </si>
  <si>
    <t>Fundusz nagród do dyspozycji Prezydenta</t>
  </si>
  <si>
    <t>Kontakty zagraniczne placówek oświatowych</t>
  </si>
  <si>
    <t>Dotacja celowa otrzymana z budżetu państwa na zadania bieżące z zakresu administracji rządowej oraz inne zadania zlecone ustawami realizowane przez powiat (dzieci)</t>
  </si>
  <si>
    <t>Dotacja celowa otrzymana z budżetu państwa na zadania bieżące z zakresu administracji rządowej oraz inne zadania zlecone ustawami realizowane przez powiat (bezrobotni)</t>
  </si>
  <si>
    <t>Szkolne Schronisko Młodzieżowe</t>
  </si>
  <si>
    <t>Awanse zawodowe nauczycieli</t>
  </si>
  <si>
    <t>Izby rolnicze</t>
  </si>
  <si>
    <t>Zasiłki rodzinne, pielęgnacyjne i wychowawcze</t>
  </si>
  <si>
    <t xml:space="preserve">Usługi opiekuńcze i specjalistyczne usługi opiekuńcze </t>
  </si>
  <si>
    <t>ŚRODKI DO DYSPOZYCJI</t>
  </si>
  <si>
    <t>Zasiłki i pomoc w naturze oraz składki na ubezpieczenia społeczne</t>
  </si>
  <si>
    <t>Dotacja</t>
  </si>
  <si>
    <r>
      <t>Miejski Zakład Komunikacyjny Sp. z o.o.</t>
    </r>
    <r>
      <rPr>
        <i/>
        <sz val="10"/>
        <rFont val="Arial CE"/>
        <family val="2"/>
      </rPr>
      <t xml:space="preserve"> - dopłaty do przejazdów pasażerskich</t>
    </r>
  </si>
  <si>
    <r>
      <t>Ogród Zoologiczny</t>
    </r>
    <r>
      <rPr>
        <i/>
        <sz val="10"/>
        <rFont val="Arial CE"/>
        <family val="2"/>
      </rPr>
      <t xml:space="preserve"> - wydatki bieżące</t>
    </r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</si>
  <si>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</si>
  <si>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 xml:space="preserve">Publiczna Szkoła Podstawowa Nr 28   </t>
  </si>
  <si>
    <t>Dotacje celowe otrzymane z budżetu państwa na zadania bieżące realizowane przez powiat na podstawie porozumień z organami administracji rządowej</t>
  </si>
  <si>
    <t>Inwestycje - budowa obwodnicy północnej, w tym: odc. od ul. Oleskiej do ul. Strzeleckiej</t>
  </si>
  <si>
    <t>Inwestycje - rozbudowa cmentarza komunalnego - Półwieś - etap I</t>
  </si>
  <si>
    <t>Doskonalenie zawodowe nauczycieli</t>
  </si>
  <si>
    <t>Państwowy Fundusz Rehabilitacji Osób Niepełnosprawnych</t>
  </si>
  <si>
    <t>Inwestycje - zasilanie elektroenergetyczne Pracowniczych Ogrodów Działkowych "ODRA" przy ul.Koszyka</t>
  </si>
  <si>
    <t>URZĘDY NACZELNYCH ORGANÓW WŁADZY PAŃSTWOWEJ, KONTROLI I OCHRONY PRAWA ORAZ SĄDOWNICTWA</t>
  </si>
  <si>
    <t>Ośrodki szkolenia, dokształcania i doskonalenia kadr</t>
  </si>
  <si>
    <t>Miejski Ośrodek Doskonalenia Nauczycieli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</si>
</sst>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22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i/>
      <sz val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3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 quotePrefix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 quotePrefix="1">
      <alignment horizontal="center" vertical="center" wrapText="1"/>
    </xf>
    <xf numFmtId="3" fontId="0" fillId="0" borderId="8" xfId="0" applyNumberFormat="1" applyFont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3" fontId="0" fillId="0" borderId="7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49" fontId="13" fillId="0" borderId="3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49" fontId="13" fillId="0" borderId="3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 quotePrefix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 quotePrefix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 quotePrefix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 quotePrefix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 quotePrefix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4" xfId="0" applyNumberFormat="1" applyFont="1" applyBorder="1" applyAlignment="1" quotePrefix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18" fillId="4" borderId="9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 vertical="center"/>
    </xf>
    <xf numFmtId="0" fontId="19" fillId="0" borderId="6" xfId="0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6" fillId="2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7" fillId="4" borderId="21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left" vertical="center" wrapText="1"/>
    </xf>
    <xf numFmtId="1" fontId="0" fillId="0" borderId="6" xfId="0" applyNumberFormat="1" applyFont="1" applyFill="1" applyBorder="1" applyAlignment="1" quotePrefix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1" fontId="16" fillId="0" borderId="5" xfId="0" applyNumberFormat="1" applyFont="1" applyFill="1" applyBorder="1" applyAlignment="1" quotePrefix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2" borderId="16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3" fontId="12" fillId="2" borderId="15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59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8" customWidth="1"/>
    <col min="2" max="2" width="9.125" style="8" customWidth="1"/>
    <col min="3" max="3" width="61.625" style="8" customWidth="1"/>
    <col min="4" max="6" width="17.75390625" style="0" customWidth="1"/>
    <col min="7" max="7" width="7.875" style="0" customWidth="1"/>
    <col min="8" max="8" width="11.125" style="0" customWidth="1"/>
  </cols>
  <sheetData>
    <row r="1" spans="1:8" s="1" customFormat="1" ht="50.25" customHeight="1">
      <c r="A1" s="25" t="s">
        <v>353</v>
      </c>
      <c r="B1" s="25" t="s">
        <v>354</v>
      </c>
      <c r="C1" s="25" t="s">
        <v>355</v>
      </c>
      <c r="D1" s="25" t="s">
        <v>297</v>
      </c>
      <c r="E1" s="165" t="s">
        <v>295</v>
      </c>
      <c r="F1" s="255" t="s">
        <v>296</v>
      </c>
      <c r="G1" s="253" t="s">
        <v>20</v>
      </c>
      <c r="H1" s="25" t="s">
        <v>298</v>
      </c>
    </row>
    <row r="2" spans="1:8" s="3" customFormat="1" ht="11.25">
      <c r="A2" s="2">
        <v>1</v>
      </c>
      <c r="B2" s="2">
        <v>2</v>
      </c>
      <c r="C2" s="2">
        <v>3</v>
      </c>
      <c r="D2" s="2">
        <v>4</v>
      </c>
      <c r="E2" s="135">
        <v>5</v>
      </c>
      <c r="F2" s="143">
        <v>6</v>
      </c>
      <c r="G2" s="137">
        <v>7</v>
      </c>
      <c r="H2" s="2">
        <v>8</v>
      </c>
    </row>
    <row r="3" spans="1:9" s="1" customFormat="1" ht="21.75" customHeight="1">
      <c r="A3" s="117">
        <v>600</v>
      </c>
      <c r="B3" s="118"/>
      <c r="C3" s="119" t="s">
        <v>363</v>
      </c>
      <c r="D3" s="99">
        <f>SUM(D4:D5)</f>
        <v>120000</v>
      </c>
      <c r="E3" s="119">
        <f>SUM(E4:E5)</f>
        <v>1801200</v>
      </c>
      <c r="F3" s="147">
        <f>SUM(F4:F5)</f>
        <v>1472553</v>
      </c>
      <c r="G3" s="242">
        <f>F3/E3</f>
        <v>0.8175399733510993</v>
      </c>
      <c r="H3" s="245">
        <f aca="true" t="shared" si="0" ref="H3:H34">F3/$F$131</f>
        <v>0.004409865607676581</v>
      </c>
      <c r="I3" s="21"/>
    </row>
    <row r="4" spans="1:9" s="8" customFormat="1" ht="12.75">
      <c r="A4" s="4"/>
      <c r="B4" s="9" t="s">
        <v>258</v>
      </c>
      <c r="C4" s="10" t="s">
        <v>358</v>
      </c>
      <c r="D4" s="7">
        <v>120000</v>
      </c>
      <c r="E4" s="26">
        <v>204000</v>
      </c>
      <c r="F4" s="80">
        <v>168417</v>
      </c>
      <c r="G4" s="241">
        <f aca="true" t="shared" si="1" ref="G4:G84">F4/E4</f>
        <v>0.8255735294117647</v>
      </c>
      <c r="H4" s="246">
        <f t="shared" si="0"/>
        <v>0.0005043596638274253</v>
      </c>
      <c r="I4" s="21"/>
    </row>
    <row r="5" spans="1:9" s="8" customFormat="1" ht="25.5">
      <c r="A5" s="4"/>
      <c r="B5" s="9">
        <v>6430</v>
      </c>
      <c r="C5" s="10" t="s">
        <v>446</v>
      </c>
      <c r="D5" s="7"/>
      <c r="E5" s="26">
        <v>1597200</v>
      </c>
      <c r="F5" s="80">
        <v>1304136</v>
      </c>
      <c r="G5" s="241">
        <f t="shared" si="1"/>
        <v>0.8165138993238167</v>
      </c>
      <c r="H5" s="246">
        <f t="shared" si="0"/>
        <v>0.003905505943849155</v>
      </c>
      <c r="I5" s="21"/>
    </row>
    <row r="6" spans="1:9" s="8" customFormat="1" ht="21.75" customHeight="1">
      <c r="A6" s="18">
        <v>700</v>
      </c>
      <c r="B6" s="18"/>
      <c r="C6" s="62" t="s">
        <v>364</v>
      </c>
      <c r="D6" s="19">
        <f>SUM(D7:D19)</f>
        <v>46690000</v>
      </c>
      <c r="E6" s="62">
        <f>SUM(E7:E19)</f>
        <v>47187765</v>
      </c>
      <c r="F6" s="77">
        <f>SUM(F7:F19)</f>
        <v>51742713</v>
      </c>
      <c r="G6" s="242">
        <f t="shared" si="1"/>
        <v>1.0965281572458454</v>
      </c>
      <c r="H6" s="245">
        <f t="shared" si="0"/>
        <v>0.1549542940095059</v>
      </c>
      <c r="I6" s="21"/>
    </row>
    <row r="7" spans="1:9" s="8" customFormat="1" ht="25.5">
      <c r="A7" s="154"/>
      <c r="B7" s="81" t="s">
        <v>259</v>
      </c>
      <c r="C7" s="238" t="s">
        <v>365</v>
      </c>
      <c r="D7" s="71">
        <v>21850000</v>
      </c>
      <c r="E7" s="27">
        <v>21850000</v>
      </c>
      <c r="F7" s="79">
        <v>22957293</v>
      </c>
      <c r="G7" s="241">
        <f t="shared" si="1"/>
        <v>1.0506770251716246</v>
      </c>
      <c r="H7" s="246">
        <f t="shared" si="0"/>
        <v>0.06875037899895917</v>
      </c>
      <c r="I7" s="21"/>
    </row>
    <row r="8" spans="1:9" s="8" customFormat="1" ht="12.75">
      <c r="A8" s="4"/>
      <c r="B8" s="9" t="s">
        <v>258</v>
      </c>
      <c r="C8" s="6" t="s">
        <v>358</v>
      </c>
      <c r="D8" s="39"/>
      <c r="E8" s="26"/>
      <c r="F8" s="80">
        <v>185</v>
      </c>
      <c r="G8" s="241"/>
      <c r="H8" s="246">
        <f t="shared" si="0"/>
        <v>5.540208993633284E-07</v>
      </c>
      <c r="I8" s="21"/>
    </row>
    <row r="9" spans="1:9" s="1" customFormat="1" ht="51">
      <c r="A9" s="4"/>
      <c r="B9" s="5" t="s">
        <v>260</v>
      </c>
      <c r="C9" s="6" t="s">
        <v>414</v>
      </c>
      <c r="D9" s="39">
        <v>500000</v>
      </c>
      <c r="E9" s="26">
        <v>1100000</v>
      </c>
      <c r="F9" s="80">
        <v>1222896</v>
      </c>
      <c r="G9" s="241">
        <f t="shared" si="1"/>
        <v>1.1117236363636365</v>
      </c>
      <c r="H9" s="246">
        <f t="shared" si="0"/>
        <v>0.003662215901339551</v>
      </c>
      <c r="I9" s="21"/>
    </row>
    <row r="10" spans="1:9" s="8" customFormat="1" ht="25.5">
      <c r="A10" s="4"/>
      <c r="B10" s="5" t="s">
        <v>261</v>
      </c>
      <c r="C10" s="6" t="s">
        <v>415</v>
      </c>
      <c r="D10" s="39">
        <v>120000</v>
      </c>
      <c r="E10" s="26">
        <v>120000</v>
      </c>
      <c r="F10" s="80">
        <v>92789</v>
      </c>
      <c r="G10" s="241">
        <f t="shared" si="1"/>
        <v>0.7732416666666667</v>
      </c>
      <c r="H10" s="246">
        <f t="shared" si="0"/>
        <v>0.00027787592016769667</v>
      </c>
      <c r="I10" s="21"/>
    </row>
    <row r="11" spans="1:9" s="1" customFormat="1" ht="12.75">
      <c r="A11" s="13"/>
      <c r="B11" s="5" t="s">
        <v>262</v>
      </c>
      <c r="C11" s="6" t="s">
        <v>402</v>
      </c>
      <c r="D11" s="39">
        <v>22000000</v>
      </c>
      <c r="E11" s="26">
        <v>22000000</v>
      </c>
      <c r="F11" s="80">
        <v>24261964</v>
      </c>
      <c r="G11" s="241">
        <f t="shared" si="1"/>
        <v>1.1028165454545455</v>
      </c>
      <c r="H11" s="246">
        <f t="shared" si="0"/>
        <v>0.07265748711135513</v>
      </c>
      <c r="I11" s="21"/>
    </row>
    <row r="12" spans="1:9" s="1" customFormat="1" ht="12.75">
      <c r="A12" s="13"/>
      <c r="B12" s="5" t="s">
        <v>263</v>
      </c>
      <c r="C12" s="6" t="s">
        <v>386</v>
      </c>
      <c r="D12" s="39">
        <v>100000</v>
      </c>
      <c r="E12" s="26">
        <v>100000</v>
      </c>
      <c r="F12" s="80">
        <v>149424</v>
      </c>
      <c r="G12" s="241">
        <f t="shared" si="1"/>
        <v>1.49424</v>
      </c>
      <c r="H12" s="246">
        <f t="shared" si="0"/>
        <v>0.00044748118306197834</v>
      </c>
      <c r="I12" s="21"/>
    </row>
    <row r="13" spans="1:9" s="1" customFormat="1" ht="12.75">
      <c r="A13" s="4"/>
      <c r="B13" s="5" t="s">
        <v>284</v>
      </c>
      <c r="C13" s="6" t="s">
        <v>388</v>
      </c>
      <c r="D13" s="39"/>
      <c r="E13" s="26"/>
      <c r="F13" s="80">
        <v>416759</v>
      </c>
      <c r="G13" s="241"/>
      <c r="H13" s="246">
        <f t="shared" si="0"/>
        <v>0.0012480713297176292</v>
      </c>
      <c r="I13" s="21"/>
    </row>
    <row r="14" spans="1:9" s="14" customFormat="1" ht="12.75">
      <c r="A14" s="13"/>
      <c r="B14" s="5" t="s">
        <v>264</v>
      </c>
      <c r="C14" s="6" t="s">
        <v>366</v>
      </c>
      <c r="D14" s="39">
        <v>1487500</v>
      </c>
      <c r="E14" s="26">
        <v>887500</v>
      </c>
      <c r="F14" s="80">
        <v>924603</v>
      </c>
      <c r="G14" s="241">
        <f t="shared" si="1"/>
        <v>1.0418061971830985</v>
      </c>
      <c r="H14" s="246">
        <f t="shared" si="0"/>
        <v>0.002768915597913684</v>
      </c>
      <c r="I14" s="63"/>
    </row>
    <row r="15" spans="1:9" s="1" customFormat="1" ht="38.25">
      <c r="A15" s="13"/>
      <c r="B15" s="4">
        <v>2010</v>
      </c>
      <c r="C15" s="6" t="s">
        <v>371</v>
      </c>
      <c r="D15" s="39"/>
      <c r="E15" s="26">
        <v>146765</v>
      </c>
      <c r="F15" s="80">
        <v>146765</v>
      </c>
      <c r="G15" s="241">
        <f t="shared" si="1"/>
        <v>1</v>
      </c>
      <c r="H15" s="246">
        <f t="shared" si="0"/>
        <v>0.000439518255648967</v>
      </c>
      <c r="I15" s="21"/>
    </row>
    <row r="16" spans="1:9" s="1" customFormat="1" ht="38.25">
      <c r="A16" s="13"/>
      <c r="B16" s="4">
        <v>2020</v>
      </c>
      <c r="C16" s="6" t="s">
        <v>368</v>
      </c>
      <c r="D16" s="39"/>
      <c r="E16" s="26">
        <v>350000</v>
      </c>
      <c r="F16" s="80">
        <v>350000</v>
      </c>
      <c r="G16" s="241">
        <f t="shared" si="1"/>
        <v>1</v>
      </c>
      <c r="H16" s="246">
        <f t="shared" si="0"/>
        <v>0.001048147647444135</v>
      </c>
      <c r="I16" s="21"/>
    </row>
    <row r="17" spans="1:9" s="1" customFormat="1" ht="38.25">
      <c r="A17" s="13"/>
      <c r="B17" s="4">
        <v>2110</v>
      </c>
      <c r="C17" s="6" t="s">
        <v>359</v>
      </c>
      <c r="D17" s="39">
        <v>70000</v>
      </c>
      <c r="E17" s="26">
        <v>71000</v>
      </c>
      <c r="F17" s="80">
        <v>70948</v>
      </c>
      <c r="G17" s="241">
        <f t="shared" si="1"/>
        <v>0.9992676056338028</v>
      </c>
      <c r="H17" s="246">
        <f t="shared" si="0"/>
        <v>0.00021246851225961854</v>
      </c>
      <c r="I17" s="21"/>
    </row>
    <row r="18" spans="1:9" s="1" customFormat="1" ht="38.25">
      <c r="A18" s="13"/>
      <c r="B18" s="4">
        <v>2360</v>
      </c>
      <c r="C18" s="6" t="s">
        <v>265</v>
      </c>
      <c r="D18" s="39">
        <v>562500</v>
      </c>
      <c r="E18" s="26">
        <v>562500</v>
      </c>
      <c r="F18" s="80">
        <v>1071702</v>
      </c>
      <c r="G18" s="241">
        <f t="shared" si="1"/>
        <v>1.905248</v>
      </c>
      <c r="H18" s="246">
        <f t="shared" si="0"/>
        <v>0.0032094340858890695</v>
      </c>
      <c r="I18" s="21"/>
    </row>
    <row r="19" spans="1:9" s="1" customFormat="1" ht="12.75">
      <c r="A19" s="109"/>
      <c r="B19" s="60">
        <v>2980</v>
      </c>
      <c r="C19" s="239" t="s">
        <v>556</v>
      </c>
      <c r="D19" s="39"/>
      <c r="E19" s="26"/>
      <c r="F19" s="80">
        <v>77385</v>
      </c>
      <c r="G19" s="241"/>
      <c r="H19" s="246">
        <f t="shared" si="0"/>
        <v>0.00023174544484989824</v>
      </c>
      <c r="I19" s="21"/>
    </row>
    <row r="20" spans="1:9" s="1" customFormat="1" ht="21.75" customHeight="1">
      <c r="A20" s="18">
        <v>710</v>
      </c>
      <c r="B20" s="18"/>
      <c r="C20" s="62" t="s">
        <v>367</v>
      </c>
      <c r="D20" s="19">
        <f>SUM(D21:D24)</f>
        <v>227000</v>
      </c>
      <c r="E20" s="62">
        <f>SUM(E21:E24)</f>
        <v>279373</v>
      </c>
      <c r="F20" s="77">
        <f>SUM(F21:F24)</f>
        <v>279883</v>
      </c>
      <c r="G20" s="242">
        <f t="shared" si="1"/>
        <v>1.0018255164242786</v>
      </c>
      <c r="H20" s="245">
        <f t="shared" si="0"/>
        <v>0.0008381677371703052</v>
      </c>
      <c r="I20" s="21"/>
    </row>
    <row r="21" spans="1:9" s="12" customFormat="1" ht="38.25">
      <c r="A21" s="4"/>
      <c r="B21" s="57">
        <v>2020</v>
      </c>
      <c r="C21" s="82" t="s">
        <v>368</v>
      </c>
      <c r="D21" s="7">
        <v>4000</v>
      </c>
      <c r="E21" s="26">
        <v>4000</v>
      </c>
      <c r="F21" s="80">
        <v>4000</v>
      </c>
      <c r="G21" s="241">
        <f t="shared" si="1"/>
        <v>1</v>
      </c>
      <c r="H21" s="246">
        <f t="shared" si="0"/>
        <v>1.1978830256504399E-05</v>
      </c>
      <c r="I21" s="21"/>
    </row>
    <row r="22" spans="1:9" s="12" customFormat="1" ht="38.25">
      <c r="A22" s="4"/>
      <c r="B22" s="4">
        <v>2110</v>
      </c>
      <c r="C22" s="10" t="s">
        <v>359</v>
      </c>
      <c r="D22" s="7">
        <v>210000</v>
      </c>
      <c r="E22" s="26">
        <v>265405</v>
      </c>
      <c r="F22" s="80">
        <v>265404</v>
      </c>
      <c r="G22" s="241">
        <f t="shared" si="1"/>
        <v>0.9999962321734708</v>
      </c>
      <c r="H22" s="246">
        <f t="shared" si="0"/>
        <v>0.0007948073663493234</v>
      </c>
      <c r="I22" s="21"/>
    </row>
    <row r="23" spans="1:9" s="12" customFormat="1" ht="38.25">
      <c r="A23" s="4"/>
      <c r="B23" s="4">
        <v>6410</v>
      </c>
      <c r="C23" s="10" t="s">
        <v>374</v>
      </c>
      <c r="D23" s="7">
        <v>13000</v>
      </c>
      <c r="E23" s="26">
        <v>9968</v>
      </c>
      <c r="F23" s="80">
        <v>9968</v>
      </c>
      <c r="G23" s="241">
        <f t="shared" si="1"/>
        <v>1</v>
      </c>
      <c r="H23" s="246">
        <f t="shared" si="0"/>
        <v>2.9851244999208962E-05</v>
      </c>
      <c r="I23" s="21"/>
    </row>
    <row r="24" spans="1:9" s="12" customFormat="1" ht="12.75">
      <c r="A24" s="4"/>
      <c r="B24" s="4">
        <v>2380</v>
      </c>
      <c r="C24" s="10" t="s">
        <v>557</v>
      </c>
      <c r="D24" s="7"/>
      <c r="E24" s="26"/>
      <c r="F24" s="80">
        <v>511</v>
      </c>
      <c r="G24" s="241"/>
      <c r="H24" s="246">
        <f t="shared" si="0"/>
        <v>1.530295565268437E-06</v>
      </c>
      <c r="I24" s="21"/>
    </row>
    <row r="25" spans="1:9" s="12" customFormat="1" ht="21.75" customHeight="1">
      <c r="A25" s="18">
        <v>750</v>
      </c>
      <c r="B25" s="18"/>
      <c r="C25" s="62" t="s">
        <v>369</v>
      </c>
      <c r="D25" s="19">
        <f>SUM(D26:D37)</f>
        <v>3966896</v>
      </c>
      <c r="E25" s="62">
        <f>SUM(E26:E37)</f>
        <v>4199739</v>
      </c>
      <c r="F25" s="77">
        <f>SUM(F26:F37)</f>
        <v>5482447</v>
      </c>
      <c r="G25" s="242">
        <f t="shared" si="1"/>
        <v>1.3054256466889966</v>
      </c>
      <c r="H25" s="245">
        <f t="shared" si="0"/>
        <v>0.016418325500820445</v>
      </c>
      <c r="I25" s="21"/>
    </row>
    <row r="26" spans="1:9" s="8" customFormat="1" ht="12.75">
      <c r="A26" s="15"/>
      <c r="B26" s="9" t="s">
        <v>266</v>
      </c>
      <c r="C26" s="83" t="s">
        <v>370</v>
      </c>
      <c r="D26" s="11">
        <v>2200000</v>
      </c>
      <c r="E26" s="27">
        <v>2200000</v>
      </c>
      <c r="F26" s="79">
        <v>3497354</v>
      </c>
      <c r="G26" s="241">
        <f t="shared" si="1"/>
        <v>1.5897063636363635</v>
      </c>
      <c r="H26" s="246">
        <f t="shared" si="0"/>
        <v>0.010473552478226672</v>
      </c>
      <c r="I26" s="21"/>
    </row>
    <row r="27" spans="1:9" s="8" customFormat="1" ht="12.75">
      <c r="A27" s="15"/>
      <c r="B27" s="9" t="s">
        <v>258</v>
      </c>
      <c r="C27" s="10" t="s">
        <v>358</v>
      </c>
      <c r="D27" s="11">
        <v>600000</v>
      </c>
      <c r="E27" s="27">
        <v>640000</v>
      </c>
      <c r="F27" s="79">
        <v>474605</v>
      </c>
      <c r="G27" s="241">
        <f t="shared" si="1"/>
        <v>0.7415703125</v>
      </c>
      <c r="H27" s="246">
        <f t="shared" si="0"/>
        <v>0.0014213031834720677</v>
      </c>
      <c r="I27" s="21"/>
    </row>
    <row r="28" spans="1:9" s="8" customFormat="1" ht="12.75">
      <c r="A28" s="15"/>
      <c r="B28" s="9" t="s">
        <v>559</v>
      </c>
      <c r="C28" s="10" t="s">
        <v>558</v>
      </c>
      <c r="D28" s="11"/>
      <c r="E28" s="27"/>
      <c r="F28" s="79">
        <v>4482</v>
      </c>
      <c r="G28" s="241"/>
      <c r="H28" s="246">
        <f t="shared" si="0"/>
        <v>1.342227930241318E-05</v>
      </c>
      <c r="I28" s="21"/>
    </row>
    <row r="29" spans="1:9" s="1" customFormat="1" ht="12.75">
      <c r="A29" s="13"/>
      <c r="B29" s="5" t="s">
        <v>284</v>
      </c>
      <c r="C29" s="10" t="s">
        <v>388</v>
      </c>
      <c r="D29" s="7"/>
      <c r="E29" s="26"/>
      <c r="F29" s="80">
        <v>6188</v>
      </c>
      <c r="G29" s="241"/>
      <c r="H29" s="246">
        <f t="shared" si="0"/>
        <v>1.8531250406812306E-05</v>
      </c>
      <c r="I29" s="21"/>
    </row>
    <row r="30" spans="1:9" s="8" customFormat="1" ht="12.75">
      <c r="A30" s="15"/>
      <c r="B30" s="9" t="s">
        <v>264</v>
      </c>
      <c r="C30" s="10" t="s">
        <v>366</v>
      </c>
      <c r="D30" s="11">
        <v>200000</v>
      </c>
      <c r="E30" s="27">
        <v>200000</v>
      </c>
      <c r="F30" s="79">
        <v>351558</v>
      </c>
      <c r="G30" s="241">
        <f t="shared" si="1"/>
        <v>1.75779</v>
      </c>
      <c r="H30" s="246">
        <f t="shared" si="0"/>
        <v>0.0010528134018290434</v>
      </c>
      <c r="I30" s="21"/>
    </row>
    <row r="31" spans="1:9" s="14" customFormat="1" ht="38.25">
      <c r="A31" s="13"/>
      <c r="B31" s="4">
        <v>2010</v>
      </c>
      <c r="C31" s="10" t="s">
        <v>371</v>
      </c>
      <c r="D31" s="7">
        <v>613356</v>
      </c>
      <c r="E31" s="26">
        <v>613356</v>
      </c>
      <c r="F31" s="80">
        <v>613356</v>
      </c>
      <c r="G31" s="241">
        <f t="shared" si="1"/>
        <v>1</v>
      </c>
      <c r="H31" s="246">
        <f t="shared" si="0"/>
        <v>0.001836821852702128</v>
      </c>
      <c r="I31" s="21"/>
    </row>
    <row r="32" spans="1:9" s="14" customFormat="1" ht="38.25">
      <c r="A32" s="13"/>
      <c r="B32" s="4">
        <v>2020</v>
      </c>
      <c r="C32" s="10" t="s">
        <v>368</v>
      </c>
      <c r="D32" s="7"/>
      <c r="E32" s="26">
        <v>100000</v>
      </c>
      <c r="F32" s="80">
        <v>100000</v>
      </c>
      <c r="G32" s="241">
        <f t="shared" si="1"/>
        <v>1</v>
      </c>
      <c r="H32" s="246">
        <f t="shared" si="0"/>
        <v>0.00029947075641261</v>
      </c>
      <c r="I32" s="21"/>
    </row>
    <row r="33" spans="1:9" s="14" customFormat="1" ht="38.25">
      <c r="A33" s="13"/>
      <c r="B33" s="4">
        <v>2110</v>
      </c>
      <c r="C33" s="10" t="s">
        <v>359</v>
      </c>
      <c r="D33" s="7">
        <v>305540</v>
      </c>
      <c r="E33" s="26">
        <v>305540</v>
      </c>
      <c r="F33" s="80">
        <v>305535</v>
      </c>
      <c r="G33" s="241">
        <f t="shared" si="1"/>
        <v>0.9999836355305362</v>
      </c>
      <c r="H33" s="246">
        <f t="shared" si="0"/>
        <v>0.0009149879756052679</v>
      </c>
      <c r="I33" s="21"/>
    </row>
    <row r="34" spans="1:9" s="14" customFormat="1" ht="38.25">
      <c r="A34" s="13"/>
      <c r="B34" s="4">
        <v>2120</v>
      </c>
      <c r="C34" s="10" t="s">
        <v>695</v>
      </c>
      <c r="D34" s="7">
        <v>31000</v>
      </c>
      <c r="E34" s="26">
        <v>24343</v>
      </c>
      <c r="F34" s="80">
        <v>24342</v>
      </c>
      <c r="G34" s="241">
        <f t="shared" si="1"/>
        <v>0.9999589204288707</v>
      </c>
      <c r="H34" s="246">
        <f t="shared" si="0"/>
        <v>7.289717152595752E-05</v>
      </c>
      <c r="I34" s="21"/>
    </row>
    <row r="35" spans="1:9" s="14" customFormat="1" ht="38.25">
      <c r="A35" s="13"/>
      <c r="B35" s="4">
        <v>2312</v>
      </c>
      <c r="C35" s="10" t="s">
        <v>267</v>
      </c>
      <c r="D35" s="7"/>
      <c r="E35" s="26">
        <v>32424</v>
      </c>
      <c r="F35" s="80">
        <v>37026</v>
      </c>
      <c r="G35" s="241">
        <f t="shared" si="1"/>
        <v>1.1419319022945966</v>
      </c>
      <c r="H35" s="246">
        <f aca="true" t="shared" si="2" ref="H35:H66">F35/$F$131</f>
        <v>0.00011088204226933297</v>
      </c>
      <c r="I35" s="21"/>
    </row>
    <row r="36" spans="1:9" s="14" customFormat="1" ht="38.25">
      <c r="A36" s="13"/>
      <c r="B36" s="4">
        <v>2360</v>
      </c>
      <c r="C36" s="10" t="s">
        <v>265</v>
      </c>
      <c r="D36" s="7">
        <v>17000</v>
      </c>
      <c r="E36" s="26">
        <v>17000</v>
      </c>
      <c r="F36" s="80">
        <v>22468</v>
      </c>
      <c r="G36" s="241">
        <f t="shared" si="1"/>
        <v>1.3216470588235294</v>
      </c>
      <c r="H36" s="246">
        <f t="shared" si="2"/>
        <v>6.728508955078521E-05</v>
      </c>
      <c r="I36" s="21"/>
    </row>
    <row r="37" spans="1:9" s="14" customFormat="1" ht="38.25">
      <c r="A37" s="13"/>
      <c r="B37" s="4">
        <v>2702</v>
      </c>
      <c r="C37" s="10" t="s">
        <v>418</v>
      </c>
      <c r="D37" s="7"/>
      <c r="E37" s="26">
        <v>67076</v>
      </c>
      <c r="F37" s="80">
        <v>45533</v>
      </c>
      <c r="G37" s="241">
        <f t="shared" si="1"/>
        <v>0.6788270022064524</v>
      </c>
      <c r="H37" s="246">
        <f t="shared" si="2"/>
        <v>0.00013635801951735371</v>
      </c>
      <c r="I37" s="21"/>
    </row>
    <row r="38" spans="1:9" s="14" customFormat="1" ht="25.5">
      <c r="A38" s="18">
        <v>751</v>
      </c>
      <c r="B38" s="18"/>
      <c r="C38" s="62" t="s">
        <v>701</v>
      </c>
      <c r="D38" s="19">
        <f>D39</f>
        <v>20342</v>
      </c>
      <c r="E38" s="62">
        <f>E39</f>
        <v>182185</v>
      </c>
      <c r="F38" s="77">
        <f>F39</f>
        <v>182185</v>
      </c>
      <c r="G38" s="242">
        <f t="shared" si="1"/>
        <v>1</v>
      </c>
      <c r="H38" s="245">
        <f t="shared" si="2"/>
        <v>0.0005455907975703135</v>
      </c>
      <c r="I38" s="21"/>
    </row>
    <row r="39" spans="1:9" s="14" customFormat="1" ht="38.25">
      <c r="A39" s="13"/>
      <c r="B39" s="4">
        <v>2010</v>
      </c>
      <c r="C39" s="10" t="s">
        <v>371</v>
      </c>
      <c r="D39" s="7">
        <v>20342</v>
      </c>
      <c r="E39" s="26">
        <v>182185</v>
      </c>
      <c r="F39" s="80">
        <v>182185</v>
      </c>
      <c r="G39" s="241">
        <f t="shared" si="1"/>
        <v>1</v>
      </c>
      <c r="H39" s="246">
        <f t="shared" si="2"/>
        <v>0.0005455907975703135</v>
      </c>
      <c r="I39" s="21"/>
    </row>
    <row r="40" spans="1:9" s="1" customFormat="1" ht="21.75" customHeight="1">
      <c r="A40" s="18">
        <v>754</v>
      </c>
      <c r="B40" s="17"/>
      <c r="C40" s="62" t="s">
        <v>372</v>
      </c>
      <c r="D40" s="19">
        <f>SUM(D41:D49)</f>
        <v>7579000</v>
      </c>
      <c r="E40" s="62">
        <f>SUM(E41:E49)</f>
        <v>7799500</v>
      </c>
      <c r="F40" s="77">
        <f>SUM(F41:F49)</f>
        <v>7836460</v>
      </c>
      <c r="G40" s="242">
        <f t="shared" si="1"/>
        <v>1.0047387653054682</v>
      </c>
      <c r="H40" s="245">
        <f t="shared" si="2"/>
        <v>0.023467906037971616</v>
      </c>
      <c r="I40" s="21"/>
    </row>
    <row r="41" spans="1:9" s="8" customFormat="1" ht="12.75">
      <c r="A41" s="13"/>
      <c r="B41" s="5" t="s">
        <v>268</v>
      </c>
      <c r="C41" s="10" t="s">
        <v>373</v>
      </c>
      <c r="D41" s="7">
        <v>35000</v>
      </c>
      <c r="E41" s="26">
        <v>35000</v>
      </c>
      <c r="F41" s="80">
        <v>70080</v>
      </c>
      <c r="G41" s="241">
        <f t="shared" si="1"/>
        <v>2.0022857142857142</v>
      </c>
      <c r="H41" s="246">
        <f t="shared" si="2"/>
        <v>0.00020986910609395708</v>
      </c>
      <c r="I41" s="21"/>
    </row>
    <row r="42" spans="1:9" s="8" customFormat="1" ht="12.75">
      <c r="A42" s="13"/>
      <c r="B42" s="9" t="s">
        <v>258</v>
      </c>
      <c r="C42" s="10" t="s">
        <v>358</v>
      </c>
      <c r="D42" s="7">
        <v>2000</v>
      </c>
      <c r="E42" s="26">
        <v>2000</v>
      </c>
      <c r="F42" s="80">
        <v>2431</v>
      </c>
      <c r="G42" s="241">
        <f t="shared" si="1"/>
        <v>1.2155</v>
      </c>
      <c r="H42" s="246">
        <f t="shared" si="2"/>
        <v>7.280134088390549E-06</v>
      </c>
      <c r="I42" s="21"/>
    </row>
    <row r="43" spans="1:9" s="1" customFormat="1" ht="12.75">
      <c r="A43" s="13"/>
      <c r="B43" s="5" t="s">
        <v>284</v>
      </c>
      <c r="C43" s="10" t="s">
        <v>388</v>
      </c>
      <c r="D43" s="7"/>
      <c r="E43" s="26"/>
      <c r="F43" s="80">
        <v>1593</v>
      </c>
      <c r="G43" s="241"/>
      <c r="H43" s="246">
        <f t="shared" si="2"/>
        <v>4.770569149652877E-06</v>
      </c>
      <c r="I43" s="21"/>
    </row>
    <row r="44" spans="1:9" s="8" customFormat="1" ht="12.75">
      <c r="A44" s="15"/>
      <c r="B44" s="9" t="s">
        <v>264</v>
      </c>
      <c r="C44" s="10" t="s">
        <v>366</v>
      </c>
      <c r="D44" s="11"/>
      <c r="E44" s="27"/>
      <c r="F44" s="79">
        <v>362</v>
      </c>
      <c r="G44" s="241"/>
      <c r="H44" s="246">
        <f t="shared" si="2"/>
        <v>1.0840841382136482E-06</v>
      </c>
      <c r="I44" s="21"/>
    </row>
    <row r="45" spans="1:9" s="8" customFormat="1" ht="38.25">
      <c r="A45" s="13"/>
      <c r="B45" s="4">
        <v>2010</v>
      </c>
      <c r="C45" s="10" t="s">
        <v>371</v>
      </c>
      <c r="D45" s="7">
        <v>7000</v>
      </c>
      <c r="E45" s="26">
        <v>7000</v>
      </c>
      <c r="F45" s="80">
        <v>6999</v>
      </c>
      <c r="G45" s="241">
        <f t="shared" si="1"/>
        <v>0.9998571428571429</v>
      </c>
      <c r="H45" s="246">
        <f t="shared" si="2"/>
        <v>2.0959958241318573E-05</v>
      </c>
      <c r="I45" s="21"/>
    </row>
    <row r="46" spans="1:9" s="1" customFormat="1" ht="38.25">
      <c r="A46" s="13"/>
      <c r="B46" s="4">
        <v>2110</v>
      </c>
      <c r="C46" s="10" t="s">
        <v>359</v>
      </c>
      <c r="D46" s="7">
        <v>7530000</v>
      </c>
      <c r="E46" s="26">
        <v>7700500</v>
      </c>
      <c r="F46" s="80">
        <v>7699995</v>
      </c>
      <c r="G46" s="241">
        <f t="shared" si="1"/>
        <v>0.9999344198428674</v>
      </c>
      <c r="H46" s="246">
        <f t="shared" si="2"/>
        <v>0.023059233270233147</v>
      </c>
      <c r="I46" s="21"/>
    </row>
    <row r="47" spans="1:9" s="16" customFormat="1" ht="38.25">
      <c r="A47" s="13"/>
      <c r="B47" s="4">
        <v>6310</v>
      </c>
      <c r="C47" s="10" t="s">
        <v>269</v>
      </c>
      <c r="D47" s="7"/>
      <c r="E47" s="26">
        <v>5000</v>
      </c>
      <c r="F47" s="80">
        <v>5000</v>
      </c>
      <c r="G47" s="241">
        <f t="shared" si="1"/>
        <v>1</v>
      </c>
      <c r="H47" s="246">
        <f t="shared" si="2"/>
        <v>1.49735378206305E-05</v>
      </c>
      <c r="I47" s="51"/>
    </row>
    <row r="48" spans="1:9" s="16" customFormat="1" ht="25.5">
      <c r="A48" s="13"/>
      <c r="B48" s="4">
        <v>6330</v>
      </c>
      <c r="C48" s="6" t="s">
        <v>299</v>
      </c>
      <c r="D48" s="7">
        <v>5000</v>
      </c>
      <c r="E48" s="26"/>
      <c r="F48" s="80"/>
      <c r="G48" s="241"/>
      <c r="H48" s="246">
        <f t="shared" si="2"/>
        <v>0</v>
      </c>
      <c r="I48" s="51"/>
    </row>
    <row r="49" spans="1:9" s="16" customFormat="1" ht="38.25">
      <c r="A49" s="13"/>
      <c r="B49" s="4">
        <v>6410</v>
      </c>
      <c r="C49" s="10" t="s">
        <v>374</v>
      </c>
      <c r="D49" s="7"/>
      <c r="E49" s="26">
        <v>50000</v>
      </c>
      <c r="F49" s="80">
        <v>50000</v>
      </c>
      <c r="G49" s="241">
        <f t="shared" si="1"/>
        <v>1</v>
      </c>
      <c r="H49" s="246">
        <f t="shared" si="2"/>
        <v>0.000149735378206305</v>
      </c>
      <c r="I49" s="21"/>
    </row>
    <row r="50" spans="1:9" s="16" customFormat="1" ht="38.25">
      <c r="A50" s="18">
        <v>756</v>
      </c>
      <c r="B50" s="17"/>
      <c r="C50" s="62" t="s">
        <v>87</v>
      </c>
      <c r="D50" s="19">
        <f>SUM(D51:D65)</f>
        <v>149647262</v>
      </c>
      <c r="E50" s="62">
        <f>SUM(E51:E65)</f>
        <v>150260042</v>
      </c>
      <c r="F50" s="77">
        <f>SUM(F51:F65)</f>
        <v>151726304</v>
      </c>
      <c r="G50" s="242">
        <f t="shared" si="1"/>
        <v>1.0097581631183092</v>
      </c>
      <c r="H50" s="245">
        <f t="shared" si="2"/>
        <v>0.4543759102656961</v>
      </c>
      <c r="I50" s="21"/>
    </row>
    <row r="51" spans="1:9" s="16" customFormat="1" ht="12.75">
      <c r="A51" s="15"/>
      <c r="B51" s="9" t="s">
        <v>270</v>
      </c>
      <c r="C51" s="83" t="s">
        <v>375</v>
      </c>
      <c r="D51" s="11">
        <v>78921462</v>
      </c>
      <c r="E51" s="27">
        <v>78921462</v>
      </c>
      <c r="F51" s="79">
        <v>77073508</v>
      </c>
      <c r="G51" s="241">
        <f t="shared" si="1"/>
        <v>0.9765848990481195</v>
      </c>
      <c r="H51" s="246">
        <f t="shared" si="2"/>
        <v>0.23081261740133346</v>
      </c>
      <c r="I51" s="21"/>
    </row>
    <row r="52" spans="1:9" s="1" customFormat="1" ht="12.75">
      <c r="A52" s="15"/>
      <c r="B52" s="9" t="s">
        <v>271</v>
      </c>
      <c r="C52" s="83" t="s">
        <v>376</v>
      </c>
      <c r="D52" s="11">
        <v>6000000</v>
      </c>
      <c r="E52" s="27">
        <v>6000000</v>
      </c>
      <c r="F52" s="79">
        <v>6506996</v>
      </c>
      <c r="G52" s="241">
        <f t="shared" si="1"/>
        <v>1.0844993333333333</v>
      </c>
      <c r="H52" s="246">
        <f t="shared" si="2"/>
        <v>0.019486550140938277</v>
      </c>
      <c r="I52" s="21"/>
    </row>
    <row r="53" spans="1:9" s="1" customFormat="1" ht="12.75">
      <c r="A53" s="15"/>
      <c r="B53" s="5" t="s">
        <v>272</v>
      </c>
      <c r="C53" s="10" t="s">
        <v>377</v>
      </c>
      <c r="D53" s="11">
        <v>51000000</v>
      </c>
      <c r="E53" s="27">
        <v>51000000</v>
      </c>
      <c r="F53" s="79">
        <v>53711379</v>
      </c>
      <c r="G53" s="241">
        <f t="shared" si="1"/>
        <v>1.0531642941176471</v>
      </c>
      <c r="H53" s="246">
        <f t="shared" si="2"/>
        <v>0.16084987297094375</v>
      </c>
      <c r="I53" s="21"/>
    </row>
    <row r="54" spans="1:9" s="1" customFormat="1" ht="12.75">
      <c r="A54" s="15"/>
      <c r="B54" s="5" t="s">
        <v>273</v>
      </c>
      <c r="C54" s="10" t="s">
        <v>378</v>
      </c>
      <c r="D54" s="11">
        <v>300000</v>
      </c>
      <c r="E54" s="27">
        <v>300000</v>
      </c>
      <c r="F54" s="79">
        <v>252896</v>
      </c>
      <c r="G54" s="241">
        <f t="shared" si="1"/>
        <v>0.8429866666666667</v>
      </c>
      <c r="H54" s="246">
        <f t="shared" si="2"/>
        <v>0.0007573495641372341</v>
      </c>
      <c r="I54" s="21"/>
    </row>
    <row r="55" spans="1:9" s="1" customFormat="1" ht="12.75">
      <c r="A55" s="13"/>
      <c r="B55" s="5" t="s">
        <v>274</v>
      </c>
      <c r="C55" s="10" t="s">
        <v>379</v>
      </c>
      <c r="D55" s="7">
        <v>6800</v>
      </c>
      <c r="E55" s="26">
        <v>6800</v>
      </c>
      <c r="F55" s="80">
        <v>6365</v>
      </c>
      <c r="G55" s="241">
        <f t="shared" si="1"/>
        <v>0.9360294117647059</v>
      </c>
      <c r="H55" s="246">
        <f t="shared" si="2"/>
        <v>1.9061313645662626E-05</v>
      </c>
      <c r="I55" s="21"/>
    </row>
    <row r="56" spans="1:9" s="1" customFormat="1" ht="12.75">
      <c r="A56" s="13"/>
      <c r="B56" s="5" t="s">
        <v>275</v>
      </c>
      <c r="C56" s="10" t="s">
        <v>380</v>
      </c>
      <c r="D56" s="7">
        <v>2500000</v>
      </c>
      <c r="E56" s="26">
        <v>2500000</v>
      </c>
      <c r="F56" s="80">
        <v>2243022</v>
      </c>
      <c r="G56" s="241">
        <f t="shared" si="1"/>
        <v>0.8972088</v>
      </c>
      <c r="H56" s="246">
        <f t="shared" si="2"/>
        <v>0.006717194949901252</v>
      </c>
      <c r="I56" s="21"/>
    </row>
    <row r="57" spans="1:9" s="1" customFormat="1" ht="25.5">
      <c r="A57" s="13"/>
      <c r="B57" s="5" t="s">
        <v>276</v>
      </c>
      <c r="C57" s="10" t="s">
        <v>22</v>
      </c>
      <c r="D57" s="7">
        <v>500000</v>
      </c>
      <c r="E57" s="26">
        <v>500000</v>
      </c>
      <c r="F57" s="80">
        <v>350178</v>
      </c>
      <c r="G57" s="241">
        <f t="shared" si="1"/>
        <v>0.700356</v>
      </c>
      <c r="H57" s="246">
        <f t="shared" si="2"/>
        <v>0.0010486807053905493</v>
      </c>
      <c r="I57" s="21"/>
    </row>
    <row r="58" spans="1:9" s="1" customFormat="1" ht="12.75">
      <c r="A58" s="13"/>
      <c r="B58" s="5" t="s">
        <v>277</v>
      </c>
      <c r="C58" s="10" t="s">
        <v>381</v>
      </c>
      <c r="D58" s="7">
        <v>900000</v>
      </c>
      <c r="E58" s="26">
        <v>900000</v>
      </c>
      <c r="F58" s="80">
        <v>784197</v>
      </c>
      <c r="G58" s="241">
        <f t="shared" si="1"/>
        <v>0.87133</v>
      </c>
      <c r="H58" s="246">
        <f t="shared" si="2"/>
        <v>0.002348440687664995</v>
      </c>
      <c r="I58" s="21"/>
    </row>
    <row r="59" spans="1:9" s="1" customFormat="1" ht="12.75">
      <c r="A59" s="13"/>
      <c r="B59" s="5" t="s">
        <v>278</v>
      </c>
      <c r="C59" s="10" t="s">
        <v>382</v>
      </c>
      <c r="D59" s="7">
        <v>19000</v>
      </c>
      <c r="E59" s="26">
        <v>19000</v>
      </c>
      <c r="F59" s="80">
        <v>17884</v>
      </c>
      <c r="G59" s="241">
        <f t="shared" si="1"/>
        <v>0.9412631578947368</v>
      </c>
      <c r="H59" s="246">
        <f t="shared" si="2"/>
        <v>5.355735007683117E-05</v>
      </c>
      <c r="I59" s="21"/>
    </row>
    <row r="60" spans="1:9" s="1" customFormat="1" ht="12.75">
      <c r="A60" s="13"/>
      <c r="B60" s="5" t="s">
        <v>279</v>
      </c>
      <c r="C60" s="10" t="s">
        <v>383</v>
      </c>
      <c r="D60" s="7">
        <v>3500000</v>
      </c>
      <c r="E60" s="26">
        <v>3500000</v>
      </c>
      <c r="F60" s="80">
        <v>4369248</v>
      </c>
      <c r="G60" s="241">
        <f t="shared" si="1"/>
        <v>1.2483565714285714</v>
      </c>
      <c r="H60" s="246">
        <f t="shared" si="2"/>
        <v>0.013084620035142833</v>
      </c>
      <c r="I60" s="21"/>
    </row>
    <row r="61" spans="1:9" s="1" customFormat="1" ht="12.75">
      <c r="A61" s="13"/>
      <c r="B61" s="5" t="s">
        <v>280</v>
      </c>
      <c r="C61" s="10" t="s">
        <v>384</v>
      </c>
      <c r="D61" s="7">
        <v>1100000</v>
      </c>
      <c r="E61" s="26">
        <v>1100000</v>
      </c>
      <c r="F61" s="80">
        <v>1606774</v>
      </c>
      <c r="G61" s="241">
        <f t="shared" si="1"/>
        <v>1.4607036363636363</v>
      </c>
      <c r="H61" s="246">
        <f t="shared" si="2"/>
        <v>0.00481181825164115</v>
      </c>
      <c r="I61" s="21"/>
    </row>
    <row r="62" spans="1:9" s="1" customFormat="1" ht="12.75">
      <c r="A62" s="13"/>
      <c r="B62" s="5" t="s">
        <v>281</v>
      </c>
      <c r="C62" s="10" t="s">
        <v>385</v>
      </c>
      <c r="D62" s="7">
        <v>150000</v>
      </c>
      <c r="E62" s="26">
        <v>150000</v>
      </c>
      <c r="F62" s="80">
        <v>157820</v>
      </c>
      <c r="G62" s="241">
        <f t="shared" si="1"/>
        <v>1.0521333333333334</v>
      </c>
      <c r="H62" s="246">
        <f t="shared" si="2"/>
        <v>0.0004726247477703811</v>
      </c>
      <c r="I62" s="21"/>
    </row>
    <row r="63" spans="1:9" s="1" customFormat="1" ht="12.75">
      <c r="A63" s="13"/>
      <c r="B63" s="5" t="s">
        <v>282</v>
      </c>
      <c r="C63" s="10" t="s">
        <v>443</v>
      </c>
      <c r="D63" s="7">
        <v>4000000</v>
      </c>
      <c r="E63" s="26">
        <v>4000000</v>
      </c>
      <c r="F63" s="80">
        <v>3487449</v>
      </c>
      <c r="G63" s="241">
        <f t="shared" si="1"/>
        <v>0.87186225</v>
      </c>
      <c r="H63" s="246">
        <f t="shared" si="2"/>
        <v>0.010443889899804003</v>
      </c>
      <c r="I63" s="21"/>
    </row>
    <row r="64" spans="1:9" s="1" customFormat="1" ht="12.75">
      <c r="A64" s="13"/>
      <c r="B64" s="5" t="s">
        <v>283</v>
      </c>
      <c r="C64" s="10" t="s">
        <v>416</v>
      </c>
      <c r="D64" s="7"/>
      <c r="E64" s="26">
        <v>612780</v>
      </c>
      <c r="F64" s="80">
        <v>523720</v>
      </c>
      <c r="G64" s="241">
        <f t="shared" si="1"/>
        <v>0.8546623584320637</v>
      </c>
      <c r="H64" s="246">
        <f t="shared" si="2"/>
        <v>0.001568388245484121</v>
      </c>
      <c r="I64" s="21"/>
    </row>
    <row r="65" spans="1:9" s="1" customFormat="1" ht="12.75">
      <c r="A65" s="13"/>
      <c r="B65" s="5" t="s">
        <v>263</v>
      </c>
      <c r="C65" s="10" t="s">
        <v>386</v>
      </c>
      <c r="D65" s="7">
        <v>750000</v>
      </c>
      <c r="E65" s="26">
        <v>750000</v>
      </c>
      <c r="F65" s="80">
        <v>634868</v>
      </c>
      <c r="G65" s="241">
        <f t="shared" si="1"/>
        <v>0.8464906666666666</v>
      </c>
      <c r="H65" s="246">
        <f t="shared" si="2"/>
        <v>0.0019012440018216087</v>
      </c>
      <c r="I65" s="21"/>
    </row>
    <row r="66" spans="1:9" s="1" customFormat="1" ht="21.75" customHeight="1">
      <c r="A66" s="18">
        <v>758</v>
      </c>
      <c r="B66" s="17"/>
      <c r="C66" s="62" t="s">
        <v>387</v>
      </c>
      <c r="D66" s="19">
        <f>SUM(D67:D75)</f>
        <v>80961962</v>
      </c>
      <c r="E66" s="62">
        <f>SUM(E67:E75)</f>
        <v>85175954</v>
      </c>
      <c r="F66" s="77">
        <f>SUM(F67:F75)</f>
        <v>85740743</v>
      </c>
      <c r="G66" s="242">
        <f t="shared" si="1"/>
        <v>1.0066308502984305</v>
      </c>
      <c r="H66" s="245">
        <f t="shared" si="2"/>
        <v>0.25676845161589196</v>
      </c>
      <c r="I66" s="21"/>
    </row>
    <row r="67" spans="1:9" s="1" customFormat="1" ht="25.5">
      <c r="A67" s="13"/>
      <c r="B67" s="5" t="s">
        <v>276</v>
      </c>
      <c r="C67" s="10" t="s">
        <v>22</v>
      </c>
      <c r="D67" s="7"/>
      <c r="E67" s="26"/>
      <c r="F67" s="80">
        <v>2153</v>
      </c>
      <c r="G67" s="241"/>
      <c r="H67" s="246">
        <f aca="true" t="shared" si="3" ref="H67:H98">F67/$F$131</f>
        <v>6.447605385563493E-06</v>
      </c>
      <c r="I67" s="21"/>
    </row>
    <row r="68" spans="1:9" s="1" customFormat="1" ht="12.75">
      <c r="A68" s="13"/>
      <c r="B68" s="5" t="s">
        <v>277</v>
      </c>
      <c r="C68" s="10" t="s">
        <v>381</v>
      </c>
      <c r="D68" s="7"/>
      <c r="E68" s="26"/>
      <c r="F68" s="80">
        <v>-646</v>
      </c>
      <c r="G68" s="241"/>
      <c r="H68" s="246">
        <f t="shared" si="3"/>
        <v>-1.9345810864254603E-06</v>
      </c>
      <c r="I68" s="21"/>
    </row>
    <row r="69" spans="1:9" s="1" customFormat="1" ht="12.75">
      <c r="A69" s="13"/>
      <c r="B69" s="5" t="s">
        <v>282</v>
      </c>
      <c r="C69" s="10" t="s">
        <v>443</v>
      </c>
      <c r="D69" s="7"/>
      <c r="E69" s="26"/>
      <c r="F69" s="80">
        <v>-353</v>
      </c>
      <c r="G69" s="241"/>
      <c r="H69" s="246">
        <f t="shared" si="3"/>
        <v>-1.0571317701365132E-06</v>
      </c>
      <c r="I69" s="21"/>
    </row>
    <row r="70" spans="1:9" s="1" customFormat="1" ht="12.75">
      <c r="A70" s="13"/>
      <c r="B70" s="5" t="s">
        <v>263</v>
      </c>
      <c r="C70" s="10" t="s">
        <v>386</v>
      </c>
      <c r="D70" s="7"/>
      <c r="E70" s="26"/>
      <c r="F70" s="80">
        <v>-3646</v>
      </c>
      <c r="G70" s="241"/>
      <c r="H70" s="246">
        <f t="shared" si="3"/>
        <v>-1.091870377880376E-05</v>
      </c>
      <c r="I70" s="21"/>
    </row>
    <row r="71" spans="1:9" s="1" customFormat="1" ht="12.75">
      <c r="A71" s="13"/>
      <c r="B71" s="5" t="s">
        <v>284</v>
      </c>
      <c r="C71" s="10" t="s">
        <v>388</v>
      </c>
      <c r="D71" s="7">
        <v>450000</v>
      </c>
      <c r="E71" s="26">
        <v>450000</v>
      </c>
      <c r="F71" s="80">
        <v>988562</v>
      </c>
      <c r="G71" s="241">
        <f t="shared" si="1"/>
        <v>2.1968044444444446</v>
      </c>
      <c r="H71" s="246">
        <f t="shared" si="3"/>
        <v>0.0029604540990076254</v>
      </c>
      <c r="I71" s="21"/>
    </row>
    <row r="72" spans="1:9" s="1" customFormat="1" ht="12.75">
      <c r="A72" s="13"/>
      <c r="B72" s="5">
        <v>2760</v>
      </c>
      <c r="C72" s="10" t="s">
        <v>285</v>
      </c>
      <c r="D72" s="7"/>
      <c r="E72" s="26">
        <v>1076709</v>
      </c>
      <c r="F72" s="80">
        <v>1105428</v>
      </c>
      <c r="G72" s="241">
        <f t="shared" si="1"/>
        <v>1.0266729450575782</v>
      </c>
      <c r="H72" s="246">
        <f t="shared" si="3"/>
        <v>0.003310433593196786</v>
      </c>
      <c r="I72" s="21"/>
    </row>
    <row r="73" spans="1:9" s="1" customFormat="1" ht="12.75">
      <c r="A73" s="13"/>
      <c r="B73" s="5">
        <v>2780</v>
      </c>
      <c r="C73" s="10" t="s">
        <v>286</v>
      </c>
      <c r="D73" s="7"/>
      <c r="E73" s="26">
        <v>1300000</v>
      </c>
      <c r="F73" s="80">
        <v>1300000</v>
      </c>
      <c r="G73" s="241">
        <f t="shared" si="1"/>
        <v>1</v>
      </c>
      <c r="H73" s="246">
        <f t="shared" si="3"/>
        <v>0.00389311983336393</v>
      </c>
      <c r="I73" s="21"/>
    </row>
    <row r="74" spans="1:9" s="1" customFormat="1" ht="38.25">
      <c r="A74" s="13"/>
      <c r="B74" s="5">
        <v>2790</v>
      </c>
      <c r="C74" s="10" t="s">
        <v>287</v>
      </c>
      <c r="D74" s="7"/>
      <c r="E74" s="26">
        <v>500000</v>
      </c>
      <c r="F74" s="80">
        <v>500000</v>
      </c>
      <c r="G74" s="241">
        <f t="shared" si="1"/>
        <v>1</v>
      </c>
      <c r="H74" s="246">
        <f t="shared" si="3"/>
        <v>0.0014973537820630498</v>
      </c>
      <c r="I74" s="21"/>
    </row>
    <row r="75" spans="1:9" s="16" customFormat="1" ht="12.75">
      <c r="A75" s="13"/>
      <c r="B75" s="4">
        <v>2920</v>
      </c>
      <c r="C75" s="10" t="s">
        <v>389</v>
      </c>
      <c r="D75" s="7">
        <v>80511962</v>
      </c>
      <c r="E75" s="26">
        <v>81849245</v>
      </c>
      <c r="F75" s="80">
        <v>81849245</v>
      </c>
      <c r="G75" s="241">
        <f t="shared" si="1"/>
        <v>1</v>
      </c>
      <c r="H75" s="246">
        <f t="shared" si="3"/>
        <v>0.24511455311951036</v>
      </c>
      <c r="I75" s="21"/>
    </row>
    <row r="76" spans="1:9" s="16" customFormat="1" ht="21.75" customHeight="1">
      <c r="A76" s="18">
        <v>801</v>
      </c>
      <c r="B76" s="17"/>
      <c r="C76" s="62" t="s">
        <v>398</v>
      </c>
      <c r="D76" s="19">
        <f>SUM(D77:D84)</f>
        <v>172400</v>
      </c>
      <c r="E76" s="62">
        <f>SUM(E77:E84)</f>
        <v>699500</v>
      </c>
      <c r="F76" s="77">
        <f>SUM(F77:F84)</f>
        <v>745003</v>
      </c>
      <c r="G76" s="242">
        <f t="shared" si="1"/>
        <v>1.065050750536097</v>
      </c>
      <c r="H76" s="245">
        <f t="shared" si="3"/>
        <v>0.0022310661193966365</v>
      </c>
      <c r="I76" s="21"/>
    </row>
    <row r="77" spans="1:9" s="1" customFormat="1" ht="12.75">
      <c r="A77" s="59"/>
      <c r="B77" s="81" t="s">
        <v>290</v>
      </c>
      <c r="C77" s="82" t="s">
        <v>392</v>
      </c>
      <c r="D77" s="7"/>
      <c r="E77" s="26"/>
      <c r="F77" s="80">
        <v>39148</v>
      </c>
      <c r="G77" s="241"/>
      <c r="H77" s="246">
        <f t="shared" si="3"/>
        <v>0.00011723681172040855</v>
      </c>
      <c r="I77" s="21"/>
    </row>
    <row r="78" spans="1:9" s="8" customFormat="1" ht="12.75">
      <c r="A78" s="15"/>
      <c r="B78" s="9" t="s">
        <v>559</v>
      </c>
      <c r="C78" s="10" t="s">
        <v>558</v>
      </c>
      <c r="D78" s="11"/>
      <c r="E78" s="27"/>
      <c r="F78" s="79">
        <v>519</v>
      </c>
      <c r="G78" s="241"/>
      <c r="H78" s="246">
        <f t="shared" si="3"/>
        <v>1.5542532257814458E-06</v>
      </c>
      <c r="I78" s="21"/>
    </row>
    <row r="79" spans="1:9" s="1" customFormat="1" ht="12.75">
      <c r="A79" s="13"/>
      <c r="B79" s="5" t="s">
        <v>284</v>
      </c>
      <c r="C79" s="10" t="s">
        <v>388</v>
      </c>
      <c r="D79" s="7"/>
      <c r="E79" s="26"/>
      <c r="F79" s="80">
        <v>290</v>
      </c>
      <c r="G79" s="241"/>
      <c r="H79" s="246">
        <f t="shared" si="3"/>
        <v>8.68465193596569E-07</v>
      </c>
      <c r="I79" s="21"/>
    </row>
    <row r="80" spans="1:9" s="8" customFormat="1" ht="12.75">
      <c r="A80" s="15"/>
      <c r="B80" s="9" t="s">
        <v>560</v>
      </c>
      <c r="C80" s="10" t="s">
        <v>561</v>
      </c>
      <c r="D80" s="11"/>
      <c r="E80" s="27"/>
      <c r="F80" s="79">
        <v>10419</v>
      </c>
      <c r="G80" s="241"/>
      <c r="H80" s="246">
        <f t="shared" si="3"/>
        <v>3.120185811062984E-05</v>
      </c>
      <c r="I80" s="21"/>
    </row>
    <row r="81" spans="1:9" s="1" customFormat="1" ht="12.75">
      <c r="A81" s="56"/>
      <c r="B81" s="9" t="s">
        <v>264</v>
      </c>
      <c r="C81" s="10" t="s">
        <v>366</v>
      </c>
      <c r="D81" s="7"/>
      <c r="E81" s="26"/>
      <c r="F81" s="80">
        <v>30000</v>
      </c>
      <c r="G81" s="241"/>
      <c r="H81" s="246">
        <f t="shared" si="3"/>
        <v>8.9841226923783E-05</v>
      </c>
      <c r="I81" s="21"/>
    </row>
    <row r="82" spans="1:9" s="16" customFormat="1" ht="25.5">
      <c r="A82" s="13"/>
      <c r="B82" s="4">
        <v>2030</v>
      </c>
      <c r="C82" s="10" t="s">
        <v>399</v>
      </c>
      <c r="D82" s="7"/>
      <c r="E82" s="26">
        <v>27100</v>
      </c>
      <c r="F82" s="80">
        <v>26799</v>
      </c>
      <c r="G82" s="241">
        <f t="shared" si="1"/>
        <v>0.9888929889298893</v>
      </c>
      <c r="H82" s="246">
        <f t="shared" si="3"/>
        <v>8.025516801101535E-05</v>
      </c>
      <c r="I82" s="21"/>
    </row>
    <row r="83" spans="1:9" s="16" customFormat="1" ht="38.25">
      <c r="A83" s="13"/>
      <c r="B83" s="4">
        <v>2310</v>
      </c>
      <c r="C83" s="10" t="s">
        <v>267</v>
      </c>
      <c r="D83" s="7">
        <v>172400</v>
      </c>
      <c r="E83" s="26">
        <v>172400</v>
      </c>
      <c r="F83" s="80">
        <v>165254</v>
      </c>
      <c r="G83" s="241">
        <f t="shared" si="1"/>
        <v>0.9585498839907193</v>
      </c>
      <c r="H83" s="246">
        <f t="shared" si="3"/>
        <v>0.0004948874038020945</v>
      </c>
      <c r="I83" s="21"/>
    </row>
    <row r="84" spans="1:9" s="16" customFormat="1" ht="38.25">
      <c r="A84" s="13"/>
      <c r="B84" s="4">
        <v>6290</v>
      </c>
      <c r="C84" s="10" t="s">
        <v>417</v>
      </c>
      <c r="D84" s="7"/>
      <c r="E84" s="26">
        <v>500000</v>
      </c>
      <c r="F84" s="80">
        <v>472574</v>
      </c>
      <c r="G84" s="241">
        <f t="shared" si="1"/>
        <v>0.945148</v>
      </c>
      <c r="H84" s="246">
        <f t="shared" si="3"/>
        <v>0.0014152209324093275</v>
      </c>
      <c r="I84" s="21"/>
    </row>
    <row r="85" spans="1:9" s="1" customFormat="1" ht="21.75" customHeight="1">
      <c r="A85" s="18">
        <v>851</v>
      </c>
      <c r="B85" s="17"/>
      <c r="C85" s="62" t="s">
        <v>390</v>
      </c>
      <c r="D85" s="19">
        <f>SUM(D86:D89)</f>
        <v>4513000</v>
      </c>
      <c r="E85" s="62">
        <f>SUM(E86:E89)</f>
        <v>4888687</v>
      </c>
      <c r="F85" s="77">
        <f>SUM(F86:F89)</f>
        <v>5335624</v>
      </c>
      <c r="G85" s="242">
        <f aca="true" t="shared" si="4" ref="G85:G137">F85/E85</f>
        <v>1.0914227071604299</v>
      </c>
      <c r="H85" s="245">
        <f t="shared" si="3"/>
        <v>0.01597863355213276</v>
      </c>
      <c r="I85" s="21"/>
    </row>
    <row r="86" spans="1:9" s="1" customFormat="1" ht="12.75">
      <c r="A86" s="13"/>
      <c r="B86" s="5" t="s">
        <v>288</v>
      </c>
      <c r="C86" s="10" t="s">
        <v>391</v>
      </c>
      <c r="D86" s="7">
        <v>2100000</v>
      </c>
      <c r="E86" s="26">
        <v>2100000</v>
      </c>
      <c r="F86" s="80">
        <v>2526835</v>
      </c>
      <c r="G86" s="241">
        <f t="shared" si="4"/>
        <v>1.203254761904762</v>
      </c>
      <c r="H86" s="246">
        <f t="shared" si="3"/>
        <v>0.007567131887798574</v>
      </c>
      <c r="I86" s="21"/>
    </row>
    <row r="87" spans="1:9" s="1" customFormat="1" ht="51">
      <c r="A87" s="56"/>
      <c r="B87" s="5" t="s">
        <v>260</v>
      </c>
      <c r="C87" s="10" t="s">
        <v>414</v>
      </c>
      <c r="D87" s="7"/>
      <c r="E87" s="26"/>
      <c r="F87" s="80">
        <v>15972</v>
      </c>
      <c r="G87" s="241"/>
      <c r="H87" s="246">
        <f t="shared" si="3"/>
        <v>4.7831469214222065E-05</v>
      </c>
      <c r="I87" s="21"/>
    </row>
    <row r="88" spans="1:9" s="1" customFormat="1" ht="12.75">
      <c r="A88" s="56"/>
      <c r="B88" s="9" t="s">
        <v>264</v>
      </c>
      <c r="C88" s="10" t="s">
        <v>366</v>
      </c>
      <c r="D88" s="7"/>
      <c r="E88" s="26"/>
      <c r="F88" s="80">
        <v>8000</v>
      </c>
      <c r="G88" s="241"/>
      <c r="H88" s="246">
        <f t="shared" si="3"/>
        <v>2.3957660513008798E-05</v>
      </c>
      <c r="I88" s="21"/>
    </row>
    <row r="89" spans="1:9" s="1" customFormat="1" ht="38.25">
      <c r="A89" s="13"/>
      <c r="B89" s="4">
        <v>2110</v>
      </c>
      <c r="C89" s="10" t="s">
        <v>359</v>
      </c>
      <c r="D89" s="7">
        <v>2413000</v>
      </c>
      <c r="E89" s="26">
        <v>2788687</v>
      </c>
      <c r="F89" s="80">
        <v>2784817</v>
      </c>
      <c r="G89" s="241">
        <f t="shared" si="4"/>
        <v>0.9986122501377889</v>
      </c>
      <c r="H89" s="246">
        <f t="shared" si="3"/>
        <v>0.008339712534606953</v>
      </c>
      <c r="I89" s="21"/>
    </row>
    <row r="90" spans="1:9" s="1" customFormat="1" ht="21.75" customHeight="1">
      <c r="A90" s="103">
        <v>852</v>
      </c>
      <c r="B90" s="17"/>
      <c r="C90" s="62" t="s">
        <v>289</v>
      </c>
      <c r="D90" s="19">
        <f>SUM(D91:D99)</f>
        <v>10536800</v>
      </c>
      <c r="E90" s="62">
        <f>SUM(E91:E99)</f>
        <v>19303438</v>
      </c>
      <c r="F90" s="77">
        <f>SUM(F91:F99)</f>
        <v>19120498</v>
      </c>
      <c r="G90" s="242">
        <f t="shared" si="4"/>
        <v>0.9905229317181737</v>
      </c>
      <c r="H90" s="245">
        <f t="shared" si="3"/>
        <v>0.057260299990457966</v>
      </c>
      <c r="I90" s="21"/>
    </row>
    <row r="91" spans="1:9" s="8" customFormat="1" ht="12.75">
      <c r="A91" s="59"/>
      <c r="B91" s="240" t="s">
        <v>258</v>
      </c>
      <c r="C91" s="238" t="s">
        <v>358</v>
      </c>
      <c r="D91" s="39"/>
      <c r="E91" s="26"/>
      <c r="F91" s="80">
        <v>10334</v>
      </c>
      <c r="G91" s="241"/>
      <c r="H91" s="246">
        <f t="shared" si="3"/>
        <v>3.0947307967679116E-05</v>
      </c>
      <c r="I91" s="21"/>
    </row>
    <row r="92" spans="1:9" s="1" customFormat="1" ht="12.75">
      <c r="A92" s="59"/>
      <c r="B92" s="5" t="s">
        <v>290</v>
      </c>
      <c r="C92" s="6" t="s">
        <v>392</v>
      </c>
      <c r="D92" s="39">
        <v>1207200</v>
      </c>
      <c r="E92" s="26">
        <v>1207200</v>
      </c>
      <c r="F92" s="80">
        <v>1249598</v>
      </c>
      <c r="G92" s="241">
        <f t="shared" si="4"/>
        <v>1.0351209410205433</v>
      </c>
      <c r="H92" s="246">
        <f t="shared" si="3"/>
        <v>0.003742180582716846</v>
      </c>
      <c r="I92" s="21"/>
    </row>
    <row r="93" spans="1:9" s="1" customFormat="1" ht="12.75">
      <c r="A93" s="56"/>
      <c r="B93" s="5" t="s">
        <v>284</v>
      </c>
      <c r="C93" s="6" t="s">
        <v>388</v>
      </c>
      <c r="D93" s="39">
        <v>18600</v>
      </c>
      <c r="E93" s="26">
        <v>18600</v>
      </c>
      <c r="F93" s="80">
        <v>18045</v>
      </c>
      <c r="G93" s="241">
        <f t="shared" si="4"/>
        <v>0.9701612903225807</v>
      </c>
      <c r="H93" s="246">
        <f t="shared" si="3"/>
        <v>5.403949799465547E-05</v>
      </c>
      <c r="I93" s="21"/>
    </row>
    <row r="94" spans="1:9" s="1" customFormat="1" ht="12.75">
      <c r="A94" s="56"/>
      <c r="B94" s="9" t="s">
        <v>264</v>
      </c>
      <c r="C94" s="6" t="s">
        <v>366</v>
      </c>
      <c r="D94" s="39">
        <v>3200</v>
      </c>
      <c r="E94" s="26">
        <v>3200</v>
      </c>
      <c r="F94" s="80">
        <v>98041</v>
      </c>
      <c r="G94" s="241"/>
      <c r="H94" s="246">
        <f t="shared" si="3"/>
        <v>0.00029360412429448696</v>
      </c>
      <c r="I94" s="21"/>
    </row>
    <row r="95" spans="1:9" s="1" customFormat="1" ht="38.25">
      <c r="A95" s="56"/>
      <c r="B95" s="4">
        <v>2010</v>
      </c>
      <c r="C95" s="6" t="s">
        <v>371</v>
      </c>
      <c r="D95" s="39">
        <v>4957000</v>
      </c>
      <c r="E95" s="26">
        <v>12243545</v>
      </c>
      <c r="F95" s="80">
        <v>12027220</v>
      </c>
      <c r="G95" s="241">
        <f t="shared" si="4"/>
        <v>0.9823315061119962</v>
      </c>
      <c r="H95" s="246">
        <f t="shared" si="3"/>
        <v>0.03601800670940871</v>
      </c>
      <c r="I95" s="21"/>
    </row>
    <row r="96" spans="1:9" s="1" customFormat="1" ht="25.5">
      <c r="A96" s="56"/>
      <c r="B96" s="4">
        <v>2030</v>
      </c>
      <c r="C96" s="6" t="s">
        <v>399</v>
      </c>
      <c r="D96" s="39"/>
      <c r="E96" s="26">
        <v>1263139</v>
      </c>
      <c r="F96" s="80">
        <v>1161305</v>
      </c>
      <c r="G96" s="241">
        <f t="shared" si="4"/>
        <v>0.9193802107289855</v>
      </c>
      <c r="H96" s="246">
        <f t="shared" si="3"/>
        <v>0.0034777688677574605</v>
      </c>
      <c r="I96" s="21"/>
    </row>
    <row r="97" spans="1:9" s="1" customFormat="1" ht="38.25">
      <c r="A97" s="56"/>
      <c r="B97" s="4">
        <v>2110</v>
      </c>
      <c r="C97" s="6" t="s">
        <v>359</v>
      </c>
      <c r="D97" s="39">
        <v>39800</v>
      </c>
      <c r="E97" s="26">
        <v>39800</v>
      </c>
      <c r="F97" s="80">
        <v>29527</v>
      </c>
      <c r="G97" s="241">
        <f t="shared" si="4"/>
        <v>0.7418844221105527</v>
      </c>
      <c r="H97" s="246">
        <f t="shared" si="3"/>
        <v>8.842473024595135E-05</v>
      </c>
      <c r="I97" s="21"/>
    </row>
    <row r="98" spans="1:9" s="1" customFormat="1" ht="25.5">
      <c r="A98" s="56"/>
      <c r="B98" s="4">
        <v>2130</v>
      </c>
      <c r="C98" s="6" t="s">
        <v>362</v>
      </c>
      <c r="D98" s="39">
        <v>4311000</v>
      </c>
      <c r="E98" s="26">
        <v>4482645</v>
      </c>
      <c r="F98" s="80">
        <v>4481160</v>
      </c>
      <c r="G98" s="241">
        <f t="shared" si="4"/>
        <v>0.9996687223726171</v>
      </c>
      <c r="H98" s="246">
        <f t="shared" si="3"/>
        <v>0.013419763748059314</v>
      </c>
      <c r="I98" s="21"/>
    </row>
    <row r="99" spans="1:9" s="1" customFormat="1" ht="38.25">
      <c r="A99" s="56"/>
      <c r="B99" s="60">
        <v>6310</v>
      </c>
      <c r="C99" s="239" t="s">
        <v>269</v>
      </c>
      <c r="D99" s="39"/>
      <c r="E99" s="26">
        <v>45309</v>
      </c>
      <c r="F99" s="80">
        <v>45268</v>
      </c>
      <c r="G99" s="241">
        <f t="shared" si="4"/>
        <v>0.9990951025182635</v>
      </c>
      <c r="H99" s="246">
        <f aca="true" t="shared" si="5" ref="H99:H131">F99/$F$131</f>
        <v>0.00013556442201286028</v>
      </c>
      <c r="I99" s="21"/>
    </row>
    <row r="100" spans="1:9" s="1" customFormat="1" ht="21.75" customHeight="1">
      <c r="A100" s="18">
        <v>853</v>
      </c>
      <c r="B100" s="17"/>
      <c r="C100" s="62" t="s">
        <v>173</v>
      </c>
      <c r="D100" s="19">
        <f>SUM(D101:D105)</f>
        <v>666800</v>
      </c>
      <c r="E100" s="62">
        <f>SUM(E101:E105)</f>
        <v>706764</v>
      </c>
      <c r="F100" s="77">
        <f>SUM(F101:F105)</f>
        <v>692695</v>
      </c>
      <c r="G100" s="242">
        <f t="shared" si="4"/>
        <v>0.9800937795360262</v>
      </c>
      <c r="H100" s="245">
        <f t="shared" si="5"/>
        <v>0.002074418956132329</v>
      </c>
      <c r="I100" s="21"/>
    </row>
    <row r="101" spans="1:9" s="1" customFormat="1" ht="12.75">
      <c r="A101" s="59"/>
      <c r="B101" s="81" t="s">
        <v>290</v>
      </c>
      <c r="C101" s="114" t="s">
        <v>392</v>
      </c>
      <c r="D101" s="7">
        <v>470800</v>
      </c>
      <c r="E101" s="26">
        <v>470800</v>
      </c>
      <c r="F101" s="80">
        <v>454176</v>
      </c>
      <c r="G101" s="241">
        <f t="shared" si="4"/>
        <v>0.9646898895497026</v>
      </c>
      <c r="H101" s="246">
        <f t="shared" si="5"/>
        <v>0.0013601243026445356</v>
      </c>
      <c r="I101" s="21"/>
    </row>
    <row r="102" spans="1:9" s="8" customFormat="1" ht="12.75">
      <c r="A102" s="15"/>
      <c r="B102" s="9" t="s">
        <v>559</v>
      </c>
      <c r="C102" s="10" t="s">
        <v>558</v>
      </c>
      <c r="D102" s="11"/>
      <c r="E102" s="27"/>
      <c r="F102" s="79">
        <v>3600</v>
      </c>
      <c r="G102" s="241"/>
      <c r="H102" s="246">
        <f t="shared" si="5"/>
        <v>1.078094723085396E-05</v>
      </c>
      <c r="I102" s="21"/>
    </row>
    <row r="103" spans="1:9" s="1" customFormat="1" ht="12.75">
      <c r="A103" s="13"/>
      <c r="B103" s="5" t="s">
        <v>284</v>
      </c>
      <c r="C103" s="10" t="s">
        <v>388</v>
      </c>
      <c r="D103" s="7"/>
      <c r="E103" s="26"/>
      <c r="F103" s="80">
        <v>1563</v>
      </c>
      <c r="G103" s="241"/>
      <c r="H103" s="246">
        <f t="shared" si="5"/>
        <v>4.680727922729094E-06</v>
      </c>
      <c r="I103" s="21"/>
    </row>
    <row r="104" spans="1:9" s="1" customFormat="1" ht="12.75">
      <c r="A104" s="59"/>
      <c r="B104" s="9" t="s">
        <v>264</v>
      </c>
      <c r="C104" s="89" t="s">
        <v>366</v>
      </c>
      <c r="D104" s="7"/>
      <c r="E104" s="26">
        <v>39964</v>
      </c>
      <c r="F104" s="80">
        <v>37448</v>
      </c>
      <c r="G104" s="241">
        <f t="shared" si="4"/>
        <v>0.9370433390051046</v>
      </c>
      <c r="H104" s="246">
        <f t="shared" si="5"/>
        <v>0.00011214580886139418</v>
      </c>
      <c r="I104" s="21"/>
    </row>
    <row r="105" spans="1:9" s="1" customFormat="1" ht="38.25">
      <c r="A105" s="104"/>
      <c r="B105" s="60">
        <v>2110</v>
      </c>
      <c r="C105" s="115" t="s">
        <v>359</v>
      </c>
      <c r="D105" s="45">
        <v>196000</v>
      </c>
      <c r="E105" s="75">
        <v>196000</v>
      </c>
      <c r="F105" s="146">
        <v>195908</v>
      </c>
      <c r="G105" s="241">
        <f t="shared" si="4"/>
        <v>0.9995306122448979</v>
      </c>
      <c r="H105" s="246">
        <f t="shared" si="5"/>
        <v>0.000586687169472816</v>
      </c>
      <c r="I105" s="21"/>
    </row>
    <row r="106" spans="1:9" s="1" customFormat="1" ht="21.75" customHeight="1">
      <c r="A106" s="18">
        <v>854</v>
      </c>
      <c r="B106" s="17"/>
      <c r="C106" s="62" t="s">
        <v>400</v>
      </c>
      <c r="D106" s="19">
        <f>SUM(D107:D111)</f>
        <v>0</v>
      </c>
      <c r="E106" s="62">
        <f>SUM(E107:E111)</f>
        <v>197024</v>
      </c>
      <c r="F106" s="77">
        <f>SUM(F107:F111)</f>
        <v>196695</v>
      </c>
      <c r="G106" s="242">
        <f t="shared" si="4"/>
        <v>0.9983301526717557</v>
      </c>
      <c r="H106" s="245">
        <f t="shared" si="5"/>
        <v>0.0005890440043257832</v>
      </c>
      <c r="I106" s="21"/>
    </row>
    <row r="107" spans="1:9" s="1" customFormat="1" ht="12.75">
      <c r="A107" s="13"/>
      <c r="B107" s="5" t="s">
        <v>263</v>
      </c>
      <c r="C107" s="6" t="s">
        <v>386</v>
      </c>
      <c r="D107" s="7"/>
      <c r="E107" s="26"/>
      <c r="F107" s="80">
        <v>90</v>
      </c>
      <c r="G107" s="241"/>
      <c r="H107" s="246">
        <f t="shared" si="5"/>
        <v>2.6952368077134897E-07</v>
      </c>
      <c r="I107" s="21"/>
    </row>
    <row r="108" spans="1:9" s="1" customFormat="1" ht="25.5">
      <c r="A108" s="13"/>
      <c r="B108" s="5">
        <v>2130</v>
      </c>
      <c r="C108" s="6" t="s">
        <v>362</v>
      </c>
      <c r="D108" s="7"/>
      <c r="E108" s="26">
        <v>116574</v>
      </c>
      <c r="F108" s="80">
        <v>116574</v>
      </c>
      <c r="G108" s="241">
        <f t="shared" si="4"/>
        <v>1</v>
      </c>
      <c r="H108" s="246">
        <f t="shared" si="5"/>
        <v>0.00034910503958043593</v>
      </c>
      <c r="I108" s="21"/>
    </row>
    <row r="109" spans="1:9" s="1" customFormat="1" ht="38.25">
      <c r="A109" s="13"/>
      <c r="B109" s="4">
        <v>2318</v>
      </c>
      <c r="C109" s="6" t="s">
        <v>267</v>
      </c>
      <c r="D109" s="7"/>
      <c r="E109" s="26">
        <v>53515</v>
      </c>
      <c r="F109" s="80">
        <v>53222</v>
      </c>
      <c r="G109" s="241">
        <f t="shared" si="4"/>
        <v>0.9945248995608708</v>
      </c>
      <c r="H109" s="246">
        <f t="shared" si="5"/>
        <v>0.0001593843259779193</v>
      </c>
      <c r="I109" s="21"/>
    </row>
    <row r="110" spans="1:9" s="1" customFormat="1" ht="38.25">
      <c r="A110" s="13"/>
      <c r="B110" s="4">
        <v>2319</v>
      </c>
      <c r="C110" s="6" t="s">
        <v>267</v>
      </c>
      <c r="D110" s="7"/>
      <c r="E110" s="26">
        <v>22935</v>
      </c>
      <c r="F110" s="80">
        <v>22809</v>
      </c>
      <c r="G110" s="241">
        <f t="shared" si="4"/>
        <v>0.9945062132112492</v>
      </c>
      <c r="H110" s="246">
        <f t="shared" si="5"/>
        <v>6.830628483015221E-05</v>
      </c>
      <c r="I110" s="21"/>
    </row>
    <row r="111" spans="1:9" s="1" customFormat="1" ht="38.25">
      <c r="A111" s="109"/>
      <c r="B111" s="58">
        <v>2700</v>
      </c>
      <c r="C111" s="239" t="s">
        <v>418</v>
      </c>
      <c r="D111" s="45"/>
      <c r="E111" s="75">
        <v>4000</v>
      </c>
      <c r="F111" s="146">
        <v>4000</v>
      </c>
      <c r="G111" s="241">
        <f t="shared" si="4"/>
        <v>1</v>
      </c>
      <c r="H111" s="246">
        <f t="shared" si="5"/>
        <v>1.1978830256504399E-05</v>
      </c>
      <c r="I111" s="21"/>
    </row>
    <row r="112" spans="1:9" s="1" customFormat="1" ht="21.75" customHeight="1">
      <c r="A112" s="18">
        <v>900</v>
      </c>
      <c r="B112" s="17"/>
      <c r="C112" s="62" t="s">
        <v>393</v>
      </c>
      <c r="D112" s="19">
        <f>SUM(D113:D122)</f>
        <v>2337850</v>
      </c>
      <c r="E112" s="62">
        <f>SUM(E113:E122)</f>
        <v>7427832</v>
      </c>
      <c r="F112" s="77">
        <f>SUM(F113:F122)</f>
        <v>2677225</v>
      </c>
      <c r="G112" s="242">
        <f t="shared" si="4"/>
        <v>0.3604315498788879</v>
      </c>
      <c r="H112" s="245">
        <f t="shared" si="5"/>
        <v>0.008017505958367498</v>
      </c>
      <c r="I112" s="21"/>
    </row>
    <row r="113" spans="1:9" s="1" customFormat="1" ht="12.75">
      <c r="A113" s="13"/>
      <c r="B113" s="5" t="s">
        <v>291</v>
      </c>
      <c r="C113" s="82" t="s">
        <v>292</v>
      </c>
      <c r="D113" s="7"/>
      <c r="E113" s="26">
        <v>15000</v>
      </c>
      <c r="F113" s="80">
        <v>14999</v>
      </c>
      <c r="G113" s="241">
        <f t="shared" si="4"/>
        <v>0.9999333333333333</v>
      </c>
      <c r="H113" s="246">
        <f t="shared" si="5"/>
        <v>4.4917618754327374E-05</v>
      </c>
      <c r="I113" s="21"/>
    </row>
    <row r="114" spans="1:9" s="8" customFormat="1" ht="25.5">
      <c r="A114" s="13"/>
      <c r="B114" s="5" t="s">
        <v>562</v>
      </c>
      <c r="C114" s="10" t="s">
        <v>563</v>
      </c>
      <c r="D114" s="7"/>
      <c r="E114" s="26"/>
      <c r="F114" s="80">
        <v>171399</v>
      </c>
      <c r="G114" s="241"/>
      <c r="H114" s="246">
        <f t="shared" si="5"/>
        <v>0.0005132898817836494</v>
      </c>
      <c r="I114" s="21"/>
    </row>
    <row r="115" spans="1:9" s="8" customFormat="1" ht="12.75">
      <c r="A115" s="13"/>
      <c r="B115" s="9" t="s">
        <v>258</v>
      </c>
      <c r="C115" s="10" t="s">
        <v>358</v>
      </c>
      <c r="D115" s="7"/>
      <c r="E115" s="26"/>
      <c r="F115" s="80">
        <v>4543</v>
      </c>
      <c r="G115" s="241"/>
      <c r="H115" s="246">
        <f t="shared" si="5"/>
        <v>1.3604956463824872E-05</v>
      </c>
      <c r="I115" s="21"/>
    </row>
    <row r="116" spans="1:9" s="1" customFormat="1" ht="12.75">
      <c r="A116" s="13"/>
      <c r="B116" s="5" t="s">
        <v>290</v>
      </c>
      <c r="C116" s="10" t="s">
        <v>392</v>
      </c>
      <c r="D116" s="7">
        <v>862000</v>
      </c>
      <c r="E116" s="26">
        <v>887000</v>
      </c>
      <c r="F116" s="80">
        <v>511526</v>
      </c>
      <c r="G116" s="241">
        <f t="shared" si="4"/>
        <v>0.5766922209695603</v>
      </c>
      <c r="H116" s="246">
        <f t="shared" si="5"/>
        <v>0.0015318707814471672</v>
      </c>
      <c r="I116" s="21"/>
    </row>
    <row r="117" spans="1:9" s="1" customFormat="1" ht="12.75">
      <c r="A117" s="13"/>
      <c r="B117" s="5" t="s">
        <v>284</v>
      </c>
      <c r="C117" s="10" t="s">
        <v>388</v>
      </c>
      <c r="D117" s="7"/>
      <c r="E117" s="26"/>
      <c r="F117" s="80">
        <v>294205</v>
      </c>
      <c r="G117" s="241"/>
      <c r="H117" s="246">
        <f t="shared" si="5"/>
        <v>0.0008810579389037192</v>
      </c>
      <c r="I117" s="21"/>
    </row>
    <row r="118" spans="1:9" s="14" customFormat="1" ht="38.25">
      <c r="A118" s="13"/>
      <c r="B118" s="5">
        <v>2010</v>
      </c>
      <c r="C118" s="10" t="s">
        <v>371</v>
      </c>
      <c r="D118" s="7"/>
      <c r="E118" s="26">
        <v>587335</v>
      </c>
      <c r="F118" s="80">
        <v>587335</v>
      </c>
      <c r="G118" s="241">
        <f t="shared" si="4"/>
        <v>1</v>
      </c>
      <c r="H118" s="246">
        <f t="shared" si="5"/>
        <v>0.0017588965671760028</v>
      </c>
      <c r="I118" s="63"/>
    </row>
    <row r="119" spans="1:9" s="1" customFormat="1" ht="38.25">
      <c r="A119" s="13"/>
      <c r="B119" s="4">
        <v>2312</v>
      </c>
      <c r="C119" s="10" t="s">
        <v>267</v>
      </c>
      <c r="D119" s="7">
        <v>487750</v>
      </c>
      <c r="E119" s="26">
        <v>487750</v>
      </c>
      <c r="F119" s="80">
        <v>479285</v>
      </c>
      <c r="G119" s="241">
        <f t="shared" si="4"/>
        <v>0.9826447975397232</v>
      </c>
      <c r="H119" s="246">
        <f t="shared" si="5"/>
        <v>0.0014353184148721777</v>
      </c>
      <c r="I119" s="21"/>
    </row>
    <row r="120" spans="1:9" s="14" customFormat="1" ht="38.25">
      <c r="A120" s="13"/>
      <c r="B120" s="9">
        <v>6290</v>
      </c>
      <c r="C120" s="10" t="s">
        <v>417</v>
      </c>
      <c r="D120" s="7"/>
      <c r="E120" s="26">
        <v>26547</v>
      </c>
      <c r="F120" s="80">
        <v>187491</v>
      </c>
      <c r="G120" s="241">
        <f t="shared" si="4"/>
        <v>7.062605944174483</v>
      </c>
      <c r="H120" s="246">
        <f t="shared" si="5"/>
        <v>0.0005614807159055665</v>
      </c>
      <c r="I120" s="63"/>
    </row>
    <row r="121" spans="1:9" s="1" customFormat="1" ht="38.25">
      <c r="A121" s="13"/>
      <c r="B121" s="9">
        <v>6292</v>
      </c>
      <c r="C121" s="10" t="s">
        <v>417</v>
      </c>
      <c r="D121" s="7">
        <v>786500</v>
      </c>
      <c r="E121" s="26">
        <v>3433640</v>
      </c>
      <c r="F121" s="80">
        <v>348998</v>
      </c>
      <c r="G121" s="241">
        <f t="shared" si="4"/>
        <v>0.1016408243147214</v>
      </c>
      <c r="H121" s="246">
        <f t="shared" si="5"/>
        <v>0.0010451469504648807</v>
      </c>
      <c r="I121" s="21"/>
    </row>
    <row r="122" spans="1:9" s="1" customFormat="1" ht="38.25">
      <c r="A122" s="13"/>
      <c r="B122" s="9">
        <v>6612</v>
      </c>
      <c r="C122" s="10" t="s">
        <v>293</v>
      </c>
      <c r="D122" s="7">
        <v>201600</v>
      </c>
      <c r="E122" s="26">
        <v>1990560</v>
      </c>
      <c r="F122" s="80">
        <v>77444</v>
      </c>
      <c r="G122" s="241">
        <f t="shared" si="4"/>
        <v>0.03890563459528977</v>
      </c>
      <c r="H122" s="246">
        <f t="shared" si="5"/>
        <v>0.00023192213259618167</v>
      </c>
      <c r="I122" s="21"/>
    </row>
    <row r="123" spans="1:9" s="1" customFormat="1" ht="21.75" customHeight="1">
      <c r="A123" s="105">
        <v>921</v>
      </c>
      <c r="B123" s="88"/>
      <c r="C123" s="19" t="s">
        <v>627</v>
      </c>
      <c r="D123" s="19">
        <f>SUM(D124:D126)</f>
        <v>0</v>
      </c>
      <c r="E123" s="62">
        <f>SUM(E124:E126)</f>
        <v>30000</v>
      </c>
      <c r="F123" s="77">
        <f>SUM(F124:F126)</f>
        <v>41264</v>
      </c>
      <c r="G123" s="242">
        <f t="shared" si="4"/>
        <v>1.3754666666666666</v>
      </c>
      <c r="H123" s="245">
        <f t="shared" si="5"/>
        <v>0.0001235736129260994</v>
      </c>
      <c r="I123" s="21"/>
    </row>
    <row r="124" spans="1:9" s="1" customFormat="1" ht="12.75">
      <c r="A124" s="154"/>
      <c r="B124" s="240" t="s">
        <v>264</v>
      </c>
      <c r="C124" s="243" t="s">
        <v>366</v>
      </c>
      <c r="D124" s="7"/>
      <c r="E124" s="26"/>
      <c r="F124" s="80">
        <v>11264</v>
      </c>
      <c r="G124" s="241"/>
      <c r="H124" s="246">
        <f t="shared" si="5"/>
        <v>3.373238600231639E-05</v>
      </c>
      <c r="I124" s="21"/>
    </row>
    <row r="125" spans="1:9" s="1" customFormat="1" ht="38.25">
      <c r="A125" s="4"/>
      <c r="B125" s="5">
        <v>2120</v>
      </c>
      <c r="C125" s="243" t="s">
        <v>695</v>
      </c>
      <c r="D125" s="7"/>
      <c r="E125" s="26">
        <v>20000</v>
      </c>
      <c r="F125" s="80">
        <v>20000</v>
      </c>
      <c r="G125" s="241">
        <f t="shared" si="4"/>
        <v>1</v>
      </c>
      <c r="H125" s="246">
        <f t="shared" si="5"/>
        <v>5.9894151282522E-05</v>
      </c>
      <c r="I125" s="21"/>
    </row>
    <row r="126" spans="1:9" s="1" customFormat="1" ht="25.5">
      <c r="A126" s="60"/>
      <c r="B126" s="58">
        <v>2990</v>
      </c>
      <c r="C126" s="244" t="s">
        <v>419</v>
      </c>
      <c r="D126" s="7"/>
      <c r="E126" s="26">
        <v>10000</v>
      </c>
      <c r="F126" s="80">
        <v>10000</v>
      </c>
      <c r="G126" s="241">
        <f t="shared" si="4"/>
        <v>1</v>
      </c>
      <c r="H126" s="246">
        <f t="shared" si="5"/>
        <v>2.9947075641261E-05</v>
      </c>
      <c r="I126" s="21"/>
    </row>
    <row r="127" spans="1:9" s="1" customFormat="1" ht="25.5">
      <c r="A127" s="18">
        <v>925</v>
      </c>
      <c r="B127" s="17"/>
      <c r="C127" s="62" t="s">
        <v>394</v>
      </c>
      <c r="D127" s="19">
        <f>SUM(D128:D130)</f>
        <v>605000</v>
      </c>
      <c r="E127" s="62">
        <f>SUM(E128:E130)</f>
        <v>605000</v>
      </c>
      <c r="F127" s="77">
        <f>SUM(F128:F130)</f>
        <v>650129</v>
      </c>
      <c r="G127" s="242">
        <f t="shared" si="4"/>
        <v>1.074593388429752</v>
      </c>
      <c r="H127" s="245">
        <f t="shared" si="5"/>
        <v>0.001946946233957737</v>
      </c>
      <c r="I127" s="21"/>
    </row>
    <row r="128" spans="1:9" s="1" customFormat="1" ht="12.75">
      <c r="A128" s="110"/>
      <c r="B128" s="81" t="s">
        <v>290</v>
      </c>
      <c r="C128" s="89" t="s">
        <v>392</v>
      </c>
      <c r="D128" s="7">
        <v>600000</v>
      </c>
      <c r="E128" s="26">
        <v>600000</v>
      </c>
      <c r="F128" s="80">
        <v>636679</v>
      </c>
      <c r="G128" s="241">
        <f t="shared" si="4"/>
        <v>1.0611316666666666</v>
      </c>
      <c r="H128" s="246">
        <f t="shared" si="5"/>
        <v>0.0019066674172202411</v>
      </c>
      <c r="I128" s="21"/>
    </row>
    <row r="129" spans="1:9" s="1" customFormat="1" ht="12.75">
      <c r="A129" s="91"/>
      <c r="B129" s="5" t="s">
        <v>284</v>
      </c>
      <c r="C129" s="89" t="s">
        <v>388</v>
      </c>
      <c r="D129" s="7">
        <v>4000</v>
      </c>
      <c r="E129" s="26">
        <v>4000</v>
      </c>
      <c r="F129" s="80">
        <v>12077</v>
      </c>
      <c r="G129" s="241">
        <f t="shared" si="4"/>
        <v>3.01925</v>
      </c>
      <c r="H129" s="246">
        <f t="shared" si="5"/>
        <v>3.616708325195091E-05</v>
      </c>
      <c r="I129" s="21"/>
    </row>
    <row r="130" spans="1:9" s="1" customFormat="1" ht="12.75">
      <c r="A130" s="111"/>
      <c r="B130" s="112" t="s">
        <v>264</v>
      </c>
      <c r="C130" s="10" t="s">
        <v>366</v>
      </c>
      <c r="D130" s="7">
        <v>1000</v>
      </c>
      <c r="E130" s="26">
        <v>1000</v>
      </c>
      <c r="F130" s="80">
        <v>1373</v>
      </c>
      <c r="G130" s="241">
        <f t="shared" si="4"/>
        <v>1.373</v>
      </c>
      <c r="H130" s="246">
        <f t="shared" si="5"/>
        <v>4.111733485545135E-06</v>
      </c>
      <c r="I130" s="21"/>
    </row>
    <row r="131" spans="1:9" s="66" customFormat="1" ht="21.75" customHeight="1">
      <c r="A131" s="268" t="s">
        <v>432</v>
      </c>
      <c r="B131" s="269"/>
      <c r="C131" s="116" t="s">
        <v>395</v>
      </c>
      <c r="D131" s="20">
        <f>D3+D6+D20+D25+D38+D40+D50+D66+D76+D85+D90+D100+D106+D112+D123+D127</f>
        <v>308044312</v>
      </c>
      <c r="E131" s="136">
        <f>E3+E6+E20+E25+E38+E40+E50+E66+E76+E85+E90+E100+E106+E112+E123+E127</f>
        <v>330744003</v>
      </c>
      <c r="F131" s="148">
        <f>F3+F6+F20+F25+F38+F40+F50+F66+F76+F85+F90+F100+F106+F112+F123+F127</f>
        <v>333922421</v>
      </c>
      <c r="G131" s="254">
        <f t="shared" si="4"/>
        <v>1.0096099036450255</v>
      </c>
      <c r="H131" s="248">
        <f t="shared" si="5"/>
        <v>1</v>
      </c>
      <c r="I131" s="90"/>
    </row>
    <row r="132" spans="1:9" s="1" customFormat="1" ht="12.75">
      <c r="A132" s="270"/>
      <c r="B132" s="270"/>
      <c r="C132" s="85"/>
      <c r="D132" s="113"/>
      <c r="E132" s="213"/>
      <c r="F132" s="256"/>
      <c r="G132" s="241"/>
      <c r="H132" s="120"/>
      <c r="I132" s="21"/>
    </row>
    <row r="133" spans="1:9" s="1" customFormat="1" ht="21.75" customHeight="1">
      <c r="A133" s="271" t="s">
        <v>438</v>
      </c>
      <c r="B133" s="272"/>
      <c r="C133" s="116" t="s">
        <v>396</v>
      </c>
      <c r="D133" s="20">
        <f>SUM(D134:D136)</f>
        <v>31654237</v>
      </c>
      <c r="E133" s="136">
        <f>SUM(E134:E136)</f>
        <v>28625643</v>
      </c>
      <c r="F133" s="148">
        <f>SUM(F134:F136)</f>
        <v>14068680</v>
      </c>
      <c r="G133" s="254">
        <f t="shared" si="4"/>
        <v>0.49147123088204514</v>
      </c>
      <c r="H133" s="122"/>
      <c r="I133" s="21"/>
    </row>
    <row r="134" spans="1:9" s="1" customFormat="1" ht="12.75">
      <c r="A134" s="57"/>
      <c r="B134" s="57">
        <v>931</v>
      </c>
      <c r="C134" s="86" t="s">
        <v>294</v>
      </c>
      <c r="D134" s="7"/>
      <c r="E134" s="26">
        <v>4000000</v>
      </c>
      <c r="F134" s="80">
        <v>4000000</v>
      </c>
      <c r="G134" s="241">
        <f t="shared" si="4"/>
        <v>1</v>
      </c>
      <c r="H134" s="120"/>
      <c r="I134" s="21"/>
    </row>
    <row r="135" spans="1:9" s="1" customFormat="1" ht="12.75">
      <c r="A135" s="4"/>
      <c r="B135" s="4">
        <v>952</v>
      </c>
      <c r="C135" s="86" t="s">
        <v>3</v>
      </c>
      <c r="D135" s="7">
        <v>27000000</v>
      </c>
      <c r="E135" s="26">
        <v>15616791</v>
      </c>
      <c r="F135" s="80">
        <v>1059828</v>
      </c>
      <c r="G135" s="241">
        <f t="shared" si="4"/>
        <v>0.06786464645649673</v>
      </c>
      <c r="H135" s="120"/>
      <c r="I135" s="21"/>
    </row>
    <row r="136" spans="1:9" s="1" customFormat="1" ht="12.75">
      <c r="A136" s="60"/>
      <c r="B136" s="60">
        <v>955</v>
      </c>
      <c r="C136" s="86" t="s">
        <v>18</v>
      </c>
      <c r="D136" s="7">
        <v>4654237</v>
      </c>
      <c r="E136" s="26">
        <v>9008852</v>
      </c>
      <c r="F136" s="80">
        <v>9008852</v>
      </c>
      <c r="G136" s="241">
        <f t="shared" si="4"/>
        <v>1</v>
      </c>
      <c r="H136" s="120"/>
      <c r="I136" s="21"/>
    </row>
    <row r="137" spans="1:9" s="14" customFormat="1" ht="21.75" customHeight="1" thickBot="1">
      <c r="A137" s="273" t="s">
        <v>405</v>
      </c>
      <c r="B137" s="274"/>
      <c r="C137" s="87" t="s">
        <v>397</v>
      </c>
      <c r="D137" s="20">
        <f>D131+D133</f>
        <v>339698549</v>
      </c>
      <c r="E137" s="136">
        <f>E131+E133</f>
        <v>359369646</v>
      </c>
      <c r="F137" s="149">
        <f>F131+F133</f>
        <v>347991101</v>
      </c>
      <c r="G137" s="254">
        <f t="shared" si="4"/>
        <v>0.9683374900283036</v>
      </c>
      <c r="H137" s="122"/>
      <c r="I137" s="21"/>
    </row>
    <row r="138" spans="1:8" ht="12.75">
      <c r="A138" s="22"/>
      <c r="B138" s="28"/>
      <c r="C138" s="50"/>
      <c r="D138" s="23"/>
      <c r="E138" s="23"/>
      <c r="F138" s="23"/>
      <c r="G138" s="23"/>
      <c r="H138" s="23"/>
    </row>
    <row r="139" spans="1:8" ht="12.75">
      <c r="A139" s="22"/>
      <c r="B139" s="28"/>
      <c r="C139" s="50"/>
      <c r="D139" s="23"/>
      <c r="E139" s="23"/>
      <c r="F139" s="23"/>
      <c r="G139" s="23"/>
      <c r="H139" s="23"/>
    </row>
    <row r="140" spans="1:8" ht="12.75">
      <c r="A140" s="22"/>
      <c r="B140" s="28"/>
      <c r="C140" s="50"/>
      <c r="D140" s="23"/>
      <c r="E140" s="23"/>
      <c r="F140" s="23"/>
      <c r="G140" s="23"/>
      <c r="H140" s="23"/>
    </row>
    <row r="141" spans="1:8" ht="12.75">
      <c r="A141" s="22"/>
      <c r="B141" s="28"/>
      <c r="C141" s="50"/>
      <c r="D141" s="23"/>
      <c r="E141" s="23"/>
      <c r="F141" s="23"/>
      <c r="G141" s="23"/>
      <c r="H141" s="23"/>
    </row>
    <row r="142" spans="1:8" ht="12.75">
      <c r="A142" s="22"/>
      <c r="B142" s="28"/>
      <c r="C142" s="50"/>
      <c r="D142" s="23"/>
      <c r="E142" s="23"/>
      <c r="F142" s="23"/>
      <c r="G142" s="23"/>
      <c r="H142" s="23"/>
    </row>
    <row r="143" spans="1:8" ht="12.75">
      <c r="A143" s="22"/>
      <c r="B143" s="28"/>
      <c r="C143" s="50"/>
      <c r="D143" s="23"/>
      <c r="E143" s="23"/>
      <c r="F143" s="23"/>
      <c r="G143" s="23"/>
      <c r="H143" s="23"/>
    </row>
    <row r="144" spans="1:8" ht="12.75">
      <c r="A144" s="22"/>
      <c r="B144" s="28"/>
      <c r="C144" s="50"/>
      <c r="D144" s="23"/>
      <c r="E144" s="23"/>
      <c r="F144" s="23"/>
      <c r="G144" s="23"/>
      <c r="H144" s="23"/>
    </row>
    <row r="145" spans="1:8" ht="12.75">
      <c r="A145" s="22"/>
      <c r="B145" s="28"/>
      <c r="C145" s="50"/>
      <c r="D145" s="23"/>
      <c r="E145" s="23"/>
      <c r="F145" s="23"/>
      <c r="G145" s="23"/>
      <c r="H145" s="23"/>
    </row>
    <row r="146" spans="1:8" ht="12.75">
      <c r="A146" s="22"/>
      <c r="B146" s="28"/>
      <c r="C146" s="50"/>
      <c r="D146" s="23"/>
      <c r="E146" s="23"/>
      <c r="F146" s="23"/>
      <c r="G146" s="23"/>
      <c r="H146" s="23"/>
    </row>
    <row r="147" spans="1:8" ht="12.75">
      <c r="A147" s="22"/>
      <c r="B147" s="28"/>
      <c r="C147" s="50"/>
      <c r="D147" s="23"/>
      <c r="E147" s="23"/>
      <c r="F147" s="23"/>
      <c r="G147" s="23"/>
      <c r="H147" s="23"/>
    </row>
    <row r="148" spans="1:8" ht="12.75">
      <c r="A148" s="22"/>
      <c r="B148" s="28"/>
      <c r="C148" s="50"/>
      <c r="D148" s="23"/>
      <c r="E148" s="23"/>
      <c r="F148" s="23"/>
      <c r="G148" s="23"/>
      <c r="H148" s="23"/>
    </row>
    <row r="149" spans="1:8" ht="12.75">
      <c r="A149" s="22"/>
      <c r="B149" s="28"/>
      <c r="C149" s="50"/>
      <c r="D149" s="23"/>
      <c r="E149" s="23"/>
      <c r="F149" s="23"/>
      <c r="G149" s="23"/>
      <c r="H149" s="23"/>
    </row>
    <row r="150" spans="1:8" ht="12.75">
      <c r="A150" s="22"/>
      <c r="B150" s="28"/>
      <c r="C150" s="50"/>
      <c r="D150" s="23"/>
      <c r="E150" s="23"/>
      <c r="F150" s="23"/>
      <c r="G150" s="23"/>
      <c r="H150" s="23"/>
    </row>
    <row r="151" spans="1:8" ht="12.75">
      <c r="A151" s="22"/>
      <c r="B151" s="28"/>
      <c r="C151" s="50"/>
      <c r="D151" s="23"/>
      <c r="E151" s="23"/>
      <c r="F151" s="23"/>
      <c r="G151" s="23"/>
      <c r="H151" s="23"/>
    </row>
    <row r="152" spans="1:8" ht="12.75">
      <c r="A152" s="22"/>
      <c r="B152" s="28"/>
      <c r="C152" s="50"/>
      <c r="D152" s="23"/>
      <c r="E152" s="23"/>
      <c r="F152" s="23"/>
      <c r="G152" s="23"/>
      <c r="H152" s="23"/>
    </row>
    <row r="153" spans="1:8" ht="12.75">
      <c r="A153" s="22"/>
      <c r="B153" s="28"/>
      <c r="C153" s="50"/>
      <c r="D153" s="23"/>
      <c r="E153" s="23"/>
      <c r="F153" s="23"/>
      <c r="G153" s="23"/>
      <c r="H153" s="23"/>
    </row>
    <row r="154" spans="1:8" ht="12.75">
      <c r="A154" s="22"/>
      <c r="B154" s="28"/>
      <c r="C154" s="50"/>
      <c r="D154" s="23"/>
      <c r="E154" s="23"/>
      <c r="F154" s="23"/>
      <c r="G154" s="23"/>
      <c r="H154" s="23"/>
    </row>
    <row r="155" spans="1:8" ht="12.75">
      <c r="A155" s="22"/>
      <c r="B155" s="28"/>
      <c r="C155" s="50"/>
      <c r="D155" s="23"/>
      <c r="E155" s="23"/>
      <c r="F155" s="23"/>
      <c r="G155" s="23"/>
      <c r="H155" s="23"/>
    </row>
    <row r="156" spans="1:8" ht="12.75">
      <c r="A156" s="22"/>
      <c r="B156" s="28"/>
      <c r="C156" s="50"/>
      <c r="D156" s="23"/>
      <c r="E156" s="23"/>
      <c r="F156" s="23"/>
      <c r="G156" s="23"/>
      <c r="H156" s="23"/>
    </row>
    <row r="157" spans="1:8" ht="12.75">
      <c r="A157" s="22"/>
      <c r="B157" s="28"/>
      <c r="C157" s="50"/>
      <c r="D157" s="23"/>
      <c r="E157" s="23"/>
      <c r="F157" s="23"/>
      <c r="G157" s="23"/>
      <c r="H157" s="23"/>
    </row>
    <row r="158" spans="1:8" ht="12.75">
      <c r="A158" s="22"/>
      <c r="B158" s="28"/>
      <c r="C158" s="50"/>
      <c r="D158" s="23"/>
      <c r="E158" s="23"/>
      <c r="F158" s="23"/>
      <c r="G158" s="23"/>
      <c r="H158" s="23"/>
    </row>
    <row r="159" spans="1:8" ht="12.75">
      <c r="A159" s="22"/>
      <c r="B159" s="28"/>
      <c r="C159" s="50"/>
      <c r="D159" s="23"/>
      <c r="E159" s="23"/>
      <c r="F159" s="23"/>
      <c r="G159" s="23"/>
      <c r="H159" s="23"/>
    </row>
    <row r="160" spans="1:8" ht="12.75">
      <c r="A160" s="22"/>
      <c r="B160" s="28"/>
      <c r="C160" s="50"/>
      <c r="D160" s="23"/>
      <c r="E160" s="23"/>
      <c r="F160" s="23"/>
      <c r="G160" s="23"/>
      <c r="H160" s="23"/>
    </row>
    <row r="161" spans="1:8" ht="12.75">
      <c r="A161" s="22"/>
      <c r="B161" s="28"/>
      <c r="C161" s="50"/>
      <c r="D161" s="23"/>
      <c r="E161" s="23"/>
      <c r="F161" s="23"/>
      <c r="G161" s="23"/>
      <c r="H161" s="23"/>
    </row>
    <row r="162" spans="1:8" ht="12.75">
      <c r="A162" s="22"/>
      <c r="B162" s="28"/>
      <c r="C162" s="50"/>
      <c r="D162" s="23"/>
      <c r="E162" s="23"/>
      <c r="F162" s="23"/>
      <c r="G162" s="23"/>
      <c r="H162" s="23"/>
    </row>
    <row r="163" spans="1:8" ht="12.75">
      <c r="A163" s="22"/>
      <c r="B163" s="28"/>
      <c r="C163" s="50"/>
      <c r="D163" s="23"/>
      <c r="E163" s="23"/>
      <c r="F163" s="23"/>
      <c r="G163" s="23"/>
      <c r="H163" s="23"/>
    </row>
    <row r="164" spans="1:8" ht="12.75">
      <c r="A164" s="22"/>
      <c r="B164" s="28"/>
      <c r="C164" s="50"/>
      <c r="D164" s="23"/>
      <c r="E164" s="23"/>
      <c r="F164" s="23"/>
      <c r="G164" s="23"/>
      <c r="H164" s="23"/>
    </row>
    <row r="165" spans="1:8" ht="12.75">
      <c r="A165" s="22"/>
      <c r="B165" s="28"/>
      <c r="C165" s="50"/>
      <c r="D165" s="23"/>
      <c r="E165" s="23"/>
      <c r="F165" s="23"/>
      <c r="G165" s="23"/>
      <c r="H165" s="23"/>
    </row>
    <row r="166" spans="1:8" ht="12.75">
      <c r="A166" s="22"/>
      <c r="B166" s="28"/>
      <c r="C166" s="50"/>
      <c r="D166" s="23"/>
      <c r="E166" s="23"/>
      <c r="F166" s="23"/>
      <c r="G166" s="23"/>
      <c r="H166" s="23"/>
    </row>
    <row r="167" spans="1:8" ht="12.75">
      <c r="A167" s="22"/>
      <c r="B167" s="28"/>
      <c r="C167" s="50"/>
      <c r="D167" s="23"/>
      <c r="E167" s="23"/>
      <c r="F167" s="23"/>
      <c r="G167" s="23"/>
      <c r="H167" s="23"/>
    </row>
    <row r="168" spans="1:8" ht="12.75">
      <c r="A168" s="22"/>
      <c r="B168" s="28"/>
      <c r="C168" s="50"/>
      <c r="D168" s="23"/>
      <c r="E168" s="23"/>
      <c r="F168" s="23"/>
      <c r="G168" s="23"/>
      <c r="H168" s="23"/>
    </row>
    <row r="169" spans="1:8" ht="12.75">
      <c r="A169" s="22"/>
      <c r="B169" s="28"/>
      <c r="C169" s="50"/>
      <c r="D169" s="23"/>
      <c r="E169" s="23"/>
      <c r="F169" s="23"/>
      <c r="G169" s="23"/>
      <c r="H169" s="23"/>
    </row>
    <row r="170" spans="1:8" ht="12.75">
      <c r="A170" s="22"/>
      <c r="B170" s="28"/>
      <c r="C170" s="50"/>
      <c r="D170" s="23"/>
      <c r="E170" s="23"/>
      <c r="F170" s="23"/>
      <c r="G170" s="23"/>
      <c r="H170" s="23"/>
    </row>
    <row r="171" spans="1:8" ht="12.75">
      <c r="A171" s="22"/>
      <c r="B171" s="28"/>
      <c r="C171" s="50"/>
      <c r="D171" s="23"/>
      <c r="E171" s="23"/>
      <c r="F171" s="23"/>
      <c r="G171" s="23"/>
      <c r="H171" s="23"/>
    </row>
    <row r="172" spans="1:8" ht="12.75">
      <c r="A172" s="22"/>
      <c r="B172" s="28"/>
      <c r="C172" s="50"/>
      <c r="D172" s="23"/>
      <c r="E172" s="23"/>
      <c r="F172" s="23"/>
      <c r="G172" s="23"/>
      <c r="H172" s="23"/>
    </row>
    <row r="173" spans="1:8" ht="12.75">
      <c r="A173" s="22"/>
      <c r="B173" s="28"/>
      <c r="C173" s="50"/>
      <c r="D173" s="23"/>
      <c r="E173" s="23"/>
      <c r="F173" s="23"/>
      <c r="G173" s="23"/>
      <c r="H173" s="23"/>
    </row>
    <row r="174" spans="1:8" ht="12.75">
      <c r="A174" s="22"/>
      <c r="B174" s="28"/>
      <c r="C174" s="50"/>
      <c r="D174" s="23"/>
      <c r="E174" s="23"/>
      <c r="F174" s="23"/>
      <c r="G174" s="23"/>
      <c r="H174" s="23"/>
    </row>
    <row r="175" spans="1:8" ht="12.75">
      <c r="A175" s="22"/>
      <c r="B175" s="28"/>
      <c r="C175" s="50"/>
      <c r="D175" s="23"/>
      <c r="E175" s="23"/>
      <c r="F175" s="23"/>
      <c r="G175" s="23"/>
      <c r="H175" s="23"/>
    </row>
    <row r="176" spans="1:8" ht="12.75">
      <c r="A176" s="22"/>
      <c r="B176" s="28"/>
      <c r="C176" s="50"/>
      <c r="D176" s="23"/>
      <c r="E176" s="23"/>
      <c r="F176" s="23"/>
      <c r="G176" s="23"/>
      <c r="H176" s="23"/>
    </row>
    <row r="177" spans="1:8" ht="12.75">
      <c r="A177" s="22"/>
      <c r="B177" s="28"/>
      <c r="C177" s="50"/>
      <c r="D177" s="23"/>
      <c r="E177" s="23"/>
      <c r="F177" s="23"/>
      <c r="G177" s="23"/>
      <c r="H177" s="23"/>
    </row>
    <row r="178" spans="1:8" ht="12.75">
      <c r="A178" s="22"/>
      <c r="B178" s="28"/>
      <c r="C178" s="50"/>
      <c r="D178" s="23"/>
      <c r="E178" s="23"/>
      <c r="F178" s="23"/>
      <c r="G178" s="23"/>
      <c r="H178" s="23"/>
    </row>
    <row r="179" spans="1:8" ht="12.75">
      <c r="A179" s="22"/>
      <c r="B179" s="22"/>
      <c r="C179" s="50"/>
      <c r="D179" s="23"/>
      <c r="E179" s="23"/>
      <c r="F179" s="23"/>
      <c r="G179" s="23"/>
      <c r="H179" s="23"/>
    </row>
    <row r="180" spans="1:8" ht="12.75">
      <c r="A180" s="22"/>
      <c r="B180" s="22"/>
      <c r="C180" s="50"/>
      <c r="D180" s="23"/>
      <c r="E180" s="23"/>
      <c r="F180" s="23"/>
      <c r="G180" s="23"/>
      <c r="H180" s="23"/>
    </row>
    <row r="181" spans="1:8" ht="12.75">
      <c r="A181" s="22"/>
      <c r="B181" s="22"/>
      <c r="C181" s="50"/>
      <c r="D181" s="23"/>
      <c r="E181" s="23"/>
      <c r="F181" s="23"/>
      <c r="G181" s="23"/>
      <c r="H181" s="23"/>
    </row>
    <row r="182" spans="1:8" ht="12.75">
      <c r="A182" s="22"/>
      <c r="B182" s="22"/>
      <c r="C182" s="50"/>
      <c r="D182" s="23"/>
      <c r="E182" s="23"/>
      <c r="F182" s="23"/>
      <c r="G182" s="23"/>
      <c r="H182" s="23"/>
    </row>
    <row r="183" spans="1:8" ht="12.75">
      <c r="A183" s="22"/>
      <c r="B183" s="22"/>
      <c r="C183" s="50"/>
      <c r="D183" s="23"/>
      <c r="E183" s="23"/>
      <c r="F183" s="23"/>
      <c r="G183" s="23"/>
      <c r="H183" s="23"/>
    </row>
    <row r="184" spans="1:8" ht="12.75">
      <c r="A184" s="22"/>
      <c r="B184" s="22"/>
      <c r="C184" s="50"/>
      <c r="D184" s="23"/>
      <c r="E184" s="23"/>
      <c r="F184" s="23"/>
      <c r="G184" s="23"/>
      <c r="H184" s="23"/>
    </row>
    <row r="185" spans="1:8" ht="12.75">
      <c r="A185" s="22"/>
      <c r="B185" s="22"/>
      <c r="C185" s="50"/>
      <c r="D185" s="23"/>
      <c r="E185" s="23"/>
      <c r="F185" s="23"/>
      <c r="G185" s="23"/>
      <c r="H185" s="23"/>
    </row>
    <row r="186" spans="1:8" ht="12.75">
      <c r="A186" s="22"/>
      <c r="B186" s="22"/>
      <c r="C186" s="50"/>
      <c r="D186" s="23"/>
      <c r="E186" s="23"/>
      <c r="F186" s="23"/>
      <c r="G186" s="23"/>
      <c r="H186" s="23"/>
    </row>
    <row r="187" spans="1:8" ht="12.75">
      <c r="A187" s="22"/>
      <c r="B187" s="22"/>
      <c r="C187" s="50"/>
      <c r="D187" s="23"/>
      <c r="E187" s="23"/>
      <c r="F187" s="23"/>
      <c r="G187" s="23"/>
      <c r="H187" s="23"/>
    </row>
    <row r="188" spans="1:8" ht="12.75">
      <c r="A188" s="22"/>
      <c r="B188" s="22"/>
      <c r="C188" s="50"/>
      <c r="D188" s="23"/>
      <c r="E188" s="23"/>
      <c r="F188" s="23"/>
      <c r="G188" s="23"/>
      <c r="H188" s="23"/>
    </row>
    <row r="189" spans="1:8" ht="12.75">
      <c r="A189" s="22"/>
      <c r="B189" s="22"/>
      <c r="C189" s="50"/>
      <c r="D189" s="23"/>
      <c r="E189" s="23"/>
      <c r="F189" s="23"/>
      <c r="G189" s="23"/>
      <c r="H189" s="23"/>
    </row>
    <row r="190" spans="1:8" ht="12.75">
      <c r="A190" s="22"/>
      <c r="B190" s="22"/>
      <c r="C190" s="50"/>
      <c r="D190" s="23"/>
      <c r="E190" s="23"/>
      <c r="F190" s="23"/>
      <c r="G190" s="23"/>
      <c r="H190" s="23"/>
    </row>
    <row r="191" spans="1:8" ht="12.75">
      <c r="A191" s="22"/>
      <c r="B191" s="22"/>
      <c r="C191" s="50"/>
      <c r="D191" s="23"/>
      <c r="E191" s="23"/>
      <c r="F191" s="23"/>
      <c r="G191" s="23"/>
      <c r="H191" s="23"/>
    </row>
    <row r="192" spans="1:8" ht="12.75">
      <c r="A192" s="22"/>
      <c r="B192" s="22"/>
      <c r="C192" s="50"/>
      <c r="D192" s="23"/>
      <c r="E192" s="23"/>
      <c r="F192" s="23"/>
      <c r="G192" s="23"/>
      <c r="H192" s="23"/>
    </row>
    <row r="193" spans="1:8" ht="12.75">
      <c r="A193" s="22"/>
      <c r="B193" s="22"/>
      <c r="C193" s="50"/>
      <c r="D193" s="23"/>
      <c r="E193" s="23"/>
      <c r="F193" s="23"/>
      <c r="G193" s="23"/>
      <c r="H193" s="23"/>
    </row>
    <row r="194" spans="1:8" ht="12.75">
      <c r="A194" s="22"/>
      <c r="B194" s="22"/>
      <c r="C194" s="50"/>
      <c r="D194" s="23"/>
      <c r="E194" s="23"/>
      <c r="F194" s="23"/>
      <c r="G194" s="23"/>
      <c r="H194" s="23"/>
    </row>
    <row r="195" spans="1:8" ht="12.75">
      <c r="A195" s="22"/>
      <c r="B195" s="22"/>
      <c r="C195" s="50"/>
      <c r="D195" s="23"/>
      <c r="E195" s="23"/>
      <c r="F195" s="23"/>
      <c r="G195" s="23"/>
      <c r="H195" s="23"/>
    </row>
    <row r="196" spans="1:8" ht="12.75">
      <c r="A196" s="22"/>
      <c r="B196" s="22"/>
      <c r="C196" s="50"/>
      <c r="D196" s="23"/>
      <c r="E196" s="23"/>
      <c r="F196" s="23"/>
      <c r="G196" s="23"/>
      <c r="H196" s="23"/>
    </row>
    <row r="197" spans="1:8" ht="12.75">
      <c r="A197" s="22"/>
      <c r="B197" s="22"/>
      <c r="C197" s="50"/>
      <c r="D197" s="23"/>
      <c r="E197" s="23"/>
      <c r="F197" s="23"/>
      <c r="G197" s="23"/>
      <c r="H197" s="23"/>
    </row>
    <row r="198" spans="1:8" ht="12.75">
      <c r="A198" s="22"/>
      <c r="B198" s="22"/>
      <c r="C198" s="50"/>
      <c r="D198" s="23"/>
      <c r="E198" s="23"/>
      <c r="F198" s="23"/>
      <c r="G198" s="23"/>
      <c r="H198" s="23"/>
    </row>
    <row r="199" spans="1:8" ht="12.75">
      <c r="A199" s="22"/>
      <c r="B199" s="22"/>
      <c r="C199" s="50"/>
      <c r="D199" s="23"/>
      <c r="E199" s="23"/>
      <c r="F199" s="23"/>
      <c r="G199" s="23"/>
      <c r="H199" s="23"/>
    </row>
    <row r="200" spans="2:8" ht="12.75">
      <c r="B200" s="52"/>
      <c r="C200" s="51"/>
      <c r="D200" s="23"/>
      <c r="E200" s="23"/>
      <c r="F200" s="23"/>
      <c r="G200" s="23"/>
      <c r="H200" s="23"/>
    </row>
    <row r="201" spans="2:8" ht="12.75">
      <c r="B201" s="52"/>
      <c r="C201" s="51"/>
      <c r="D201" s="23"/>
      <c r="E201" s="23"/>
      <c r="F201" s="23"/>
      <c r="G201" s="23"/>
      <c r="H201" s="23"/>
    </row>
    <row r="202" spans="2:8" ht="12.75">
      <c r="B202" s="52"/>
      <c r="C202" s="51"/>
      <c r="D202" s="23"/>
      <c r="E202" s="23"/>
      <c r="F202" s="23"/>
      <c r="G202" s="23"/>
      <c r="H202" s="23"/>
    </row>
    <row r="203" spans="2:8" ht="12.75">
      <c r="B203" s="52"/>
      <c r="C203" s="51"/>
      <c r="D203" s="23"/>
      <c r="E203" s="23"/>
      <c r="F203" s="23"/>
      <c r="G203" s="23"/>
      <c r="H203" s="23"/>
    </row>
    <row r="204" spans="2:8" ht="12.75">
      <c r="B204" s="52"/>
      <c r="C204" s="51"/>
      <c r="D204" s="23"/>
      <c r="E204" s="23"/>
      <c r="F204" s="23"/>
      <c r="G204" s="23"/>
      <c r="H204" s="23"/>
    </row>
    <row r="205" spans="2:8" ht="12.75">
      <c r="B205" s="52"/>
      <c r="C205" s="51"/>
      <c r="D205" s="23"/>
      <c r="E205" s="23"/>
      <c r="F205" s="23"/>
      <c r="G205" s="23"/>
      <c r="H205" s="23"/>
    </row>
    <row r="206" spans="2:8" ht="12.75">
      <c r="B206" s="52"/>
      <c r="C206" s="51"/>
      <c r="D206" s="23"/>
      <c r="E206" s="23"/>
      <c r="F206" s="23"/>
      <c r="G206" s="23"/>
      <c r="H206" s="23"/>
    </row>
    <row r="207" spans="2:8" ht="12.75">
      <c r="B207" s="52"/>
      <c r="C207" s="51"/>
      <c r="D207" s="23"/>
      <c r="E207" s="23"/>
      <c r="F207" s="23"/>
      <c r="G207" s="23"/>
      <c r="H207" s="23"/>
    </row>
    <row r="208" spans="2:8" ht="12.75">
      <c r="B208" s="52"/>
      <c r="C208" s="51"/>
      <c r="D208" s="23"/>
      <c r="E208" s="23"/>
      <c r="F208" s="23"/>
      <c r="G208" s="23"/>
      <c r="H208" s="23"/>
    </row>
    <row r="209" spans="2:8" ht="12.75">
      <c r="B209" s="52"/>
      <c r="C209" s="51"/>
      <c r="D209" s="23"/>
      <c r="E209" s="23"/>
      <c r="F209" s="23"/>
      <c r="G209" s="23"/>
      <c r="H209" s="23"/>
    </row>
    <row r="210" spans="2:8" ht="12.75">
      <c r="B210" s="52"/>
      <c r="C210" s="51"/>
      <c r="D210" s="23"/>
      <c r="E210" s="23"/>
      <c r="F210" s="23"/>
      <c r="G210" s="23"/>
      <c r="H210" s="23"/>
    </row>
    <row r="211" spans="2:8" ht="12.75">
      <c r="B211" s="52"/>
      <c r="C211" s="51"/>
      <c r="D211" s="23"/>
      <c r="E211" s="23"/>
      <c r="F211" s="23"/>
      <c r="G211" s="23"/>
      <c r="H211" s="23"/>
    </row>
    <row r="212" spans="2:8" ht="12.75">
      <c r="B212" s="52"/>
      <c r="C212" s="51"/>
      <c r="D212" s="23"/>
      <c r="E212" s="23"/>
      <c r="F212" s="23"/>
      <c r="G212" s="23"/>
      <c r="H212" s="23"/>
    </row>
    <row r="213" spans="2:8" ht="12.75">
      <c r="B213" s="52"/>
      <c r="C213" s="51"/>
      <c r="D213" s="23"/>
      <c r="E213" s="23"/>
      <c r="F213" s="23"/>
      <c r="G213" s="23"/>
      <c r="H213" s="23"/>
    </row>
    <row r="214" spans="2:8" ht="12.75">
      <c r="B214" s="52"/>
      <c r="C214" s="51"/>
      <c r="D214" s="23"/>
      <c r="E214" s="23"/>
      <c r="F214" s="23"/>
      <c r="G214" s="23"/>
      <c r="H214" s="23"/>
    </row>
    <row r="215" spans="2:8" ht="12.75">
      <c r="B215" s="52"/>
      <c r="C215" s="51"/>
      <c r="D215" s="23"/>
      <c r="E215" s="23"/>
      <c r="F215" s="23"/>
      <c r="G215" s="23"/>
      <c r="H215" s="23"/>
    </row>
    <row r="216" spans="2:8" ht="12.75">
      <c r="B216" s="52"/>
      <c r="C216" s="51"/>
      <c r="D216" s="23"/>
      <c r="E216" s="23"/>
      <c r="F216" s="23"/>
      <c r="G216" s="23"/>
      <c r="H216" s="23"/>
    </row>
    <row r="217" spans="2:8" ht="12.75">
      <c r="B217" s="52"/>
      <c r="C217" s="51"/>
      <c r="D217" s="23"/>
      <c r="E217" s="23"/>
      <c r="F217" s="23"/>
      <c r="G217" s="23"/>
      <c r="H217" s="23"/>
    </row>
    <row r="218" spans="2:8" ht="12.75">
      <c r="B218" s="52"/>
      <c r="C218" s="51"/>
      <c r="D218" s="23"/>
      <c r="E218" s="23"/>
      <c r="F218" s="23"/>
      <c r="G218" s="23"/>
      <c r="H218" s="23"/>
    </row>
    <row r="219" spans="2:8" ht="12.75">
      <c r="B219" s="52"/>
      <c r="C219" s="51"/>
      <c r="D219" s="23"/>
      <c r="E219" s="23"/>
      <c r="F219" s="23"/>
      <c r="G219" s="23"/>
      <c r="H219" s="23"/>
    </row>
    <row r="220" spans="2:8" ht="12.75">
      <c r="B220" s="52"/>
      <c r="C220" s="51"/>
      <c r="D220" s="23"/>
      <c r="E220" s="23"/>
      <c r="F220" s="23"/>
      <c r="G220" s="23"/>
      <c r="H220" s="23"/>
    </row>
    <row r="221" spans="2:8" ht="12.75">
      <c r="B221" s="52"/>
      <c r="C221" s="51"/>
      <c r="D221" s="23"/>
      <c r="E221" s="23"/>
      <c r="F221" s="23"/>
      <c r="G221" s="23"/>
      <c r="H221" s="23"/>
    </row>
    <row r="222" spans="2:8" ht="12.75">
      <c r="B222" s="52"/>
      <c r="C222" s="51"/>
      <c r="D222" s="23"/>
      <c r="E222" s="23"/>
      <c r="F222" s="23"/>
      <c r="G222" s="23"/>
      <c r="H222" s="23"/>
    </row>
    <row r="223" spans="2:8" ht="12.75">
      <c r="B223" s="52"/>
      <c r="C223" s="51"/>
      <c r="D223" s="23"/>
      <c r="E223" s="23"/>
      <c r="F223" s="23"/>
      <c r="G223" s="23"/>
      <c r="H223" s="23"/>
    </row>
    <row r="224" spans="2:8" ht="12.75">
      <c r="B224" s="52"/>
      <c r="C224" s="51"/>
      <c r="D224" s="23"/>
      <c r="E224" s="23"/>
      <c r="F224" s="23"/>
      <c r="G224" s="23"/>
      <c r="H224" s="23"/>
    </row>
    <row r="225" spans="2:8" ht="12.75">
      <c r="B225" s="52"/>
      <c r="C225" s="51"/>
      <c r="D225" s="23"/>
      <c r="E225" s="23"/>
      <c r="F225" s="23"/>
      <c r="G225" s="23"/>
      <c r="H225" s="23"/>
    </row>
    <row r="226" spans="2:8" ht="12.75">
      <c r="B226" s="52"/>
      <c r="C226" s="51"/>
      <c r="D226" s="23"/>
      <c r="E226" s="23"/>
      <c r="F226" s="23"/>
      <c r="G226" s="23"/>
      <c r="H226" s="23"/>
    </row>
    <row r="227" spans="2:8" ht="12.75">
      <c r="B227" s="52"/>
      <c r="C227" s="51"/>
      <c r="D227" s="23"/>
      <c r="E227" s="23"/>
      <c r="F227" s="23"/>
      <c r="G227" s="23"/>
      <c r="H227" s="23"/>
    </row>
    <row r="228" spans="2:8" ht="12.75">
      <c r="B228" s="52"/>
      <c r="C228" s="51"/>
      <c r="D228" s="23"/>
      <c r="E228" s="23"/>
      <c r="F228" s="23"/>
      <c r="G228" s="23"/>
      <c r="H228" s="23"/>
    </row>
    <row r="229" spans="2:8" ht="12.75">
      <c r="B229" s="52"/>
      <c r="C229" s="51"/>
      <c r="D229" s="23"/>
      <c r="E229" s="23"/>
      <c r="F229" s="23"/>
      <c r="G229" s="23"/>
      <c r="H229" s="23"/>
    </row>
    <row r="230" spans="2:8" ht="12.75">
      <c r="B230" s="52"/>
      <c r="C230" s="51"/>
      <c r="D230" s="23"/>
      <c r="E230" s="23"/>
      <c r="F230" s="23"/>
      <c r="G230" s="23"/>
      <c r="H230" s="23"/>
    </row>
    <row r="231" spans="2:8" ht="12.75">
      <c r="B231" s="52"/>
      <c r="C231" s="51"/>
      <c r="D231" s="23"/>
      <c r="E231" s="23"/>
      <c r="F231" s="23"/>
      <c r="G231" s="23"/>
      <c r="H231" s="23"/>
    </row>
    <row r="232" spans="2:8" ht="12.75">
      <c r="B232" s="52"/>
      <c r="C232" s="51"/>
      <c r="D232" s="23"/>
      <c r="E232" s="23"/>
      <c r="F232" s="23"/>
      <c r="G232" s="23"/>
      <c r="H232" s="23"/>
    </row>
    <row r="233" spans="2:8" ht="12.75">
      <c r="B233" s="52"/>
      <c r="C233" s="51"/>
      <c r="D233" s="23"/>
      <c r="E233" s="23"/>
      <c r="F233" s="23"/>
      <c r="G233" s="23"/>
      <c r="H233" s="23"/>
    </row>
    <row r="234" spans="2:8" ht="12.75">
      <c r="B234" s="52"/>
      <c r="C234" s="51"/>
      <c r="D234" s="23"/>
      <c r="E234" s="23"/>
      <c r="F234" s="23"/>
      <c r="G234" s="23"/>
      <c r="H234" s="23"/>
    </row>
    <row r="235" spans="2:8" ht="12.75">
      <c r="B235" s="52"/>
      <c r="C235" s="51"/>
      <c r="D235" s="23"/>
      <c r="E235" s="23"/>
      <c r="F235" s="23"/>
      <c r="G235" s="23"/>
      <c r="H235" s="23"/>
    </row>
    <row r="236" spans="2:8" ht="12.75">
      <c r="B236" s="52"/>
      <c r="C236" s="51"/>
      <c r="D236" s="23"/>
      <c r="E236" s="23"/>
      <c r="F236" s="23"/>
      <c r="G236" s="23"/>
      <c r="H236" s="23"/>
    </row>
    <row r="237" spans="2:8" ht="12.75">
      <c r="B237" s="52"/>
      <c r="C237" s="51"/>
      <c r="D237" s="23"/>
      <c r="E237" s="23"/>
      <c r="F237" s="23"/>
      <c r="G237" s="23"/>
      <c r="H237" s="23"/>
    </row>
    <row r="238" spans="2:8" ht="12.75">
      <c r="B238" s="52"/>
      <c r="C238" s="51"/>
      <c r="D238" s="23"/>
      <c r="E238" s="23"/>
      <c r="F238" s="23"/>
      <c r="G238" s="23"/>
      <c r="H238" s="23"/>
    </row>
    <row r="239" spans="2:8" ht="12.75">
      <c r="B239" s="52"/>
      <c r="C239" s="51"/>
      <c r="D239" s="23"/>
      <c r="E239" s="23"/>
      <c r="F239" s="23"/>
      <c r="G239" s="23"/>
      <c r="H239" s="23"/>
    </row>
    <row r="240" spans="2:8" ht="12.75">
      <c r="B240" s="52"/>
      <c r="C240" s="51"/>
      <c r="D240" s="23"/>
      <c r="E240" s="23"/>
      <c r="F240" s="23"/>
      <c r="G240" s="23"/>
      <c r="H240" s="23"/>
    </row>
    <row r="241" spans="2:8" ht="12.75">
      <c r="B241" s="52"/>
      <c r="C241" s="51"/>
      <c r="D241" s="23"/>
      <c r="E241" s="23"/>
      <c r="F241" s="23"/>
      <c r="G241" s="23"/>
      <c r="H241" s="23"/>
    </row>
    <row r="242" spans="2:8" ht="12.75">
      <c r="B242" s="52"/>
      <c r="C242" s="51"/>
      <c r="D242" s="23"/>
      <c r="E242" s="23"/>
      <c r="F242" s="23"/>
      <c r="G242" s="23"/>
      <c r="H242" s="23"/>
    </row>
    <row r="243" spans="2:8" ht="12.75">
      <c r="B243" s="52"/>
      <c r="C243" s="51"/>
      <c r="D243" s="23"/>
      <c r="E243" s="23"/>
      <c r="F243" s="23"/>
      <c r="G243" s="23"/>
      <c r="H243" s="23"/>
    </row>
    <row r="244" spans="2:8" ht="12.75">
      <c r="B244" s="52"/>
      <c r="C244" s="51"/>
      <c r="D244" s="23"/>
      <c r="E244" s="23"/>
      <c r="F244" s="23"/>
      <c r="G244" s="23"/>
      <c r="H244" s="23"/>
    </row>
    <row r="245" spans="2:8" ht="12.75">
      <c r="B245" s="52"/>
      <c r="C245" s="51"/>
      <c r="D245" s="23"/>
      <c r="E245" s="23"/>
      <c r="F245" s="23"/>
      <c r="G245" s="23"/>
      <c r="H245" s="23"/>
    </row>
    <row r="246" spans="2:8" ht="12.75">
      <c r="B246" s="52"/>
      <c r="C246" s="51"/>
      <c r="D246" s="23"/>
      <c r="E246" s="23"/>
      <c r="F246" s="23"/>
      <c r="G246" s="23"/>
      <c r="H246" s="23"/>
    </row>
    <row r="247" spans="2:8" ht="12.75">
      <c r="B247" s="52"/>
      <c r="C247" s="51"/>
      <c r="D247" s="24"/>
      <c r="E247" s="24"/>
      <c r="F247" s="24"/>
      <c r="G247" s="24"/>
      <c r="H247" s="24"/>
    </row>
    <row r="248" spans="2:8" ht="12.75">
      <c r="B248" s="52"/>
      <c r="C248" s="51"/>
      <c r="D248" s="24"/>
      <c r="E248" s="24"/>
      <c r="F248" s="24"/>
      <c r="G248" s="24"/>
      <c r="H248" s="24"/>
    </row>
    <row r="249" spans="2:8" ht="12.75">
      <c r="B249" s="52"/>
      <c r="C249" s="51"/>
      <c r="D249" s="24"/>
      <c r="E249" s="24"/>
      <c r="F249" s="24"/>
      <c r="G249" s="24"/>
      <c r="H249" s="24"/>
    </row>
    <row r="250" spans="2:8" ht="12.75">
      <c r="B250" s="52"/>
      <c r="C250" s="51"/>
      <c r="D250" s="24"/>
      <c r="E250" s="24"/>
      <c r="F250" s="24"/>
      <c r="G250" s="24"/>
      <c r="H250" s="24"/>
    </row>
    <row r="251" spans="2:8" ht="12.75">
      <c r="B251" s="52"/>
      <c r="C251" s="51"/>
      <c r="D251" s="24"/>
      <c r="E251" s="24"/>
      <c r="F251" s="24"/>
      <c r="G251" s="24"/>
      <c r="H251" s="24"/>
    </row>
    <row r="252" spans="2:8" ht="12.75">
      <c r="B252" s="52"/>
      <c r="C252" s="51"/>
      <c r="D252" s="24"/>
      <c r="E252" s="24"/>
      <c r="F252" s="24"/>
      <c r="G252" s="24"/>
      <c r="H252" s="24"/>
    </row>
    <row r="253" spans="2:8" ht="12.75">
      <c r="B253" s="52"/>
      <c r="C253" s="51"/>
      <c r="D253" s="24"/>
      <c r="E253" s="24"/>
      <c r="F253" s="24"/>
      <c r="G253" s="24"/>
      <c r="H253" s="24"/>
    </row>
    <row r="254" spans="2:8" ht="12.75">
      <c r="B254" s="52"/>
      <c r="C254" s="51"/>
      <c r="D254" s="24"/>
      <c r="E254" s="24"/>
      <c r="F254" s="24"/>
      <c r="G254" s="24"/>
      <c r="H254" s="24"/>
    </row>
    <row r="255" spans="2:8" ht="12.75">
      <c r="B255" s="52"/>
      <c r="C255" s="51"/>
      <c r="D255" s="24"/>
      <c r="E255" s="24"/>
      <c r="F255" s="24"/>
      <c r="G255" s="24"/>
      <c r="H255" s="24"/>
    </row>
    <row r="256" spans="2:8" ht="12.75">
      <c r="B256" s="52"/>
      <c r="C256" s="51"/>
      <c r="D256" s="24"/>
      <c r="E256" s="24"/>
      <c r="F256" s="24"/>
      <c r="G256" s="24"/>
      <c r="H256" s="24"/>
    </row>
    <row r="257" spans="2:8" ht="12.75">
      <c r="B257" s="52"/>
      <c r="C257" s="51"/>
      <c r="D257" s="24"/>
      <c r="E257" s="24"/>
      <c r="F257" s="24"/>
      <c r="G257" s="24"/>
      <c r="H257" s="24"/>
    </row>
    <row r="258" spans="2:8" ht="12.75">
      <c r="B258" s="52"/>
      <c r="C258" s="51"/>
      <c r="D258" s="24"/>
      <c r="E258" s="24"/>
      <c r="F258" s="24"/>
      <c r="G258" s="24"/>
      <c r="H258" s="24"/>
    </row>
    <row r="259" spans="2:8" ht="12.75">
      <c r="B259" s="52"/>
      <c r="C259" s="51"/>
      <c r="D259" s="24"/>
      <c r="E259" s="24"/>
      <c r="F259" s="24"/>
      <c r="G259" s="24"/>
      <c r="H259" s="24"/>
    </row>
    <row r="260" spans="2:8" ht="12.75">
      <c r="B260" s="52"/>
      <c r="C260" s="51"/>
      <c r="D260" s="24"/>
      <c r="E260" s="24"/>
      <c r="F260" s="24"/>
      <c r="G260" s="24"/>
      <c r="H260" s="24"/>
    </row>
    <row r="261" spans="2:8" ht="12.75">
      <c r="B261" s="52"/>
      <c r="C261" s="51"/>
      <c r="D261" s="24"/>
      <c r="E261" s="24"/>
      <c r="F261" s="24"/>
      <c r="G261" s="24"/>
      <c r="H261" s="24"/>
    </row>
    <row r="262" spans="2:8" ht="12.75">
      <c r="B262" s="52"/>
      <c r="C262" s="51"/>
      <c r="D262" s="24"/>
      <c r="E262" s="24"/>
      <c r="F262" s="24"/>
      <c r="G262" s="24"/>
      <c r="H262" s="24"/>
    </row>
    <row r="263" spans="2:8" ht="12.75">
      <c r="B263" s="52"/>
      <c r="C263" s="51"/>
      <c r="D263" s="24"/>
      <c r="E263" s="24"/>
      <c r="F263" s="24"/>
      <c r="G263" s="24"/>
      <c r="H263" s="24"/>
    </row>
    <row r="264" spans="2:8" ht="12.75">
      <c r="B264" s="52"/>
      <c r="C264" s="51"/>
      <c r="D264" s="24"/>
      <c r="E264" s="24"/>
      <c r="F264" s="24"/>
      <c r="G264" s="24"/>
      <c r="H264" s="24"/>
    </row>
    <row r="265" spans="2:8" ht="12.75">
      <c r="B265" s="52"/>
      <c r="C265" s="51"/>
      <c r="D265" s="24"/>
      <c r="E265" s="24"/>
      <c r="F265" s="24"/>
      <c r="G265" s="24"/>
      <c r="H265" s="24"/>
    </row>
    <row r="266" spans="2:8" ht="12.75">
      <c r="B266" s="52"/>
      <c r="C266" s="51"/>
      <c r="D266" s="24"/>
      <c r="E266" s="24"/>
      <c r="F266" s="24"/>
      <c r="G266" s="24"/>
      <c r="H266" s="24"/>
    </row>
    <row r="267" spans="2:8" ht="12.75">
      <c r="B267" s="52"/>
      <c r="C267" s="51"/>
      <c r="D267" s="24"/>
      <c r="E267" s="24"/>
      <c r="F267" s="24"/>
      <c r="G267" s="24"/>
      <c r="H267" s="24"/>
    </row>
    <row r="268" spans="2:8" ht="12.75">
      <c r="B268" s="52"/>
      <c r="C268" s="51"/>
      <c r="D268" s="24"/>
      <c r="E268" s="24"/>
      <c r="F268" s="24"/>
      <c r="G268" s="24"/>
      <c r="H268" s="24"/>
    </row>
    <row r="269" spans="2:8" ht="12.75">
      <c r="B269" s="52"/>
      <c r="C269" s="51"/>
      <c r="D269" s="24"/>
      <c r="E269" s="24"/>
      <c r="F269" s="24"/>
      <c r="G269" s="24"/>
      <c r="H269" s="24"/>
    </row>
    <row r="270" spans="2:8" ht="12.75">
      <c r="B270" s="52"/>
      <c r="C270" s="51"/>
      <c r="D270" s="24"/>
      <c r="E270" s="24"/>
      <c r="F270" s="24"/>
      <c r="G270" s="24"/>
      <c r="H270" s="24"/>
    </row>
    <row r="271" spans="2:8" ht="12.75">
      <c r="B271" s="52"/>
      <c r="C271" s="51"/>
      <c r="D271" s="24"/>
      <c r="E271" s="24"/>
      <c r="F271" s="24"/>
      <c r="G271" s="24"/>
      <c r="H271" s="24"/>
    </row>
    <row r="272" spans="2:8" ht="12.75">
      <c r="B272" s="52"/>
      <c r="C272" s="51"/>
      <c r="D272" s="24"/>
      <c r="E272" s="24"/>
      <c r="F272" s="24"/>
      <c r="G272" s="24"/>
      <c r="H272" s="24"/>
    </row>
    <row r="273" spans="2:8" ht="12.75">
      <c r="B273" s="52"/>
      <c r="C273" s="51"/>
      <c r="D273" s="24"/>
      <c r="E273" s="24"/>
      <c r="F273" s="24"/>
      <c r="G273" s="24"/>
      <c r="H273" s="24"/>
    </row>
    <row r="274" spans="2:8" ht="12.75">
      <c r="B274" s="52"/>
      <c r="C274" s="51"/>
      <c r="D274" s="24"/>
      <c r="E274" s="24"/>
      <c r="F274" s="24"/>
      <c r="G274" s="24"/>
      <c r="H274" s="24"/>
    </row>
    <row r="275" spans="2:8" ht="12.75">
      <c r="B275" s="52"/>
      <c r="C275" s="51"/>
      <c r="D275" s="24"/>
      <c r="E275" s="24"/>
      <c r="F275" s="24"/>
      <c r="G275" s="24"/>
      <c r="H275" s="24"/>
    </row>
    <row r="276" spans="2:8" ht="12.75">
      <c r="B276" s="52"/>
      <c r="C276" s="51"/>
      <c r="D276" s="24"/>
      <c r="E276" s="24"/>
      <c r="F276" s="24"/>
      <c r="G276" s="24"/>
      <c r="H276" s="24"/>
    </row>
    <row r="277" spans="2:8" ht="12.75">
      <c r="B277" s="52"/>
      <c r="C277" s="51"/>
      <c r="D277" s="24"/>
      <c r="E277" s="24"/>
      <c r="F277" s="24"/>
      <c r="G277" s="24"/>
      <c r="H277" s="24"/>
    </row>
    <row r="278" spans="2:8" ht="12.75">
      <c r="B278" s="52"/>
      <c r="C278" s="51"/>
      <c r="D278" s="24"/>
      <c r="E278" s="24"/>
      <c r="F278" s="24"/>
      <c r="G278" s="24"/>
      <c r="H278" s="24"/>
    </row>
    <row r="279" spans="2:8" ht="12.75">
      <c r="B279" s="52"/>
      <c r="C279" s="51"/>
      <c r="D279" s="24"/>
      <c r="E279" s="24"/>
      <c r="F279" s="24"/>
      <c r="G279" s="24"/>
      <c r="H279" s="24"/>
    </row>
    <row r="280" spans="2:8" ht="12.75">
      <c r="B280" s="52"/>
      <c r="C280" s="51"/>
      <c r="D280" s="24"/>
      <c r="E280" s="24"/>
      <c r="F280" s="24"/>
      <c r="G280" s="24"/>
      <c r="H280" s="24"/>
    </row>
    <row r="281" spans="2:8" ht="12.75">
      <c r="B281" s="52"/>
      <c r="C281" s="51"/>
      <c r="D281" s="24"/>
      <c r="E281" s="24"/>
      <c r="F281" s="24"/>
      <c r="G281" s="24"/>
      <c r="H281" s="24"/>
    </row>
    <row r="282" spans="2:8" ht="12.75">
      <c r="B282" s="52"/>
      <c r="C282" s="51"/>
      <c r="D282" s="24"/>
      <c r="E282" s="24"/>
      <c r="F282" s="24"/>
      <c r="G282" s="24"/>
      <c r="H282" s="24"/>
    </row>
    <row r="283" spans="2:8" ht="12.75">
      <c r="B283" s="52"/>
      <c r="C283" s="51"/>
      <c r="D283" s="24"/>
      <c r="E283" s="24"/>
      <c r="F283" s="24"/>
      <c r="G283" s="24"/>
      <c r="H283" s="24"/>
    </row>
    <row r="284" spans="2:8" ht="12.75">
      <c r="B284" s="52"/>
      <c r="C284" s="51"/>
      <c r="D284" s="24"/>
      <c r="E284" s="24"/>
      <c r="F284" s="24"/>
      <c r="G284" s="24"/>
      <c r="H284" s="24"/>
    </row>
    <row r="285" spans="2:8" ht="12.75">
      <c r="B285" s="52"/>
      <c r="C285" s="51"/>
      <c r="D285" s="24"/>
      <c r="E285" s="24"/>
      <c r="F285" s="24"/>
      <c r="G285" s="24"/>
      <c r="H285" s="24"/>
    </row>
    <row r="286" spans="2:8" ht="12.75">
      <c r="B286" s="52"/>
      <c r="C286" s="51"/>
      <c r="D286" s="24"/>
      <c r="E286" s="24"/>
      <c r="F286" s="24"/>
      <c r="G286" s="24"/>
      <c r="H286" s="24"/>
    </row>
    <row r="287" spans="2:8" ht="12.75">
      <c r="B287" s="52"/>
      <c r="C287" s="51"/>
      <c r="D287" s="24"/>
      <c r="E287" s="24"/>
      <c r="F287" s="24"/>
      <c r="G287" s="24"/>
      <c r="H287" s="24"/>
    </row>
    <row r="288" spans="2:8" ht="12.75">
      <c r="B288" s="52"/>
      <c r="C288" s="51"/>
      <c r="D288" s="24"/>
      <c r="E288" s="24"/>
      <c r="F288" s="24"/>
      <c r="G288" s="24"/>
      <c r="H288" s="24"/>
    </row>
    <row r="289" spans="2:8" ht="12.75">
      <c r="B289" s="52"/>
      <c r="C289" s="51"/>
      <c r="D289" s="24"/>
      <c r="E289" s="24"/>
      <c r="F289" s="24"/>
      <c r="G289" s="24"/>
      <c r="H289" s="24"/>
    </row>
    <row r="290" spans="2:8" ht="12.75">
      <c r="B290" s="52"/>
      <c r="C290" s="51"/>
      <c r="D290" s="24"/>
      <c r="E290" s="24"/>
      <c r="F290" s="24"/>
      <c r="G290" s="24"/>
      <c r="H290" s="24"/>
    </row>
    <row r="291" spans="2:8" ht="12.75">
      <c r="B291" s="52"/>
      <c r="C291" s="51"/>
      <c r="D291" s="24"/>
      <c r="E291" s="24"/>
      <c r="F291" s="24"/>
      <c r="G291" s="24"/>
      <c r="H291" s="24"/>
    </row>
    <row r="292" spans="2:8" ht="12.75">
      <c r="B292" s="52"/>
      <c r="C292" s="51"/>
      <c r="D292" s="24"/>
      <c r="E292" s="24"/>
      <c r="F292" s="24"/>
      <c r="G292" s="24"/>
      <c r="H292" s="24"/>
    </row>
    <row r="293" spans="2:8" ht="12.75">
      <c r="B293" s="52"/>
      <c r="C293" s="51"/>
      <c r="D293" s="24"/>
      <c r="E293" s="24"/>
      <c r="F293" s="24"/>
      <c r="G293" s="24"/>
      <c r="H293" s="24"/>
    </row>
    <row r="294" spans="2:8" ht="12.75">
      <c r="B294" s="52"/>
      <c r="C294" s="51"/>
      <c r="D294" s="24"/>
      <c r="E294" s="24"/>
      <c r="F294" s="24"/>
      <c r="G294" s="24"/>
      <c r="H294" s="24"/>
    </row>
    <row r="295" spans="2:8" ht="12.75">
      <c r="B295" s="52"/>
      <c r="C295" s="51"/>
      <c r="D295" s="24"/>
      <c r="E295" s="24"/>
      <c r="F295" s="24"/>
      <c r="G295" s="24"/>
      <c r="H295" s="24"/>
    </row>
    <row r="296" spans="2:8" ht="12.75">
      <c r="B296" s="52"/>
      <c r="C296" s="51"/>
      <c r="D296" s="24"/>
      <c r="E296" s="24"/>
      <c r="F296" s="24"/>
      <c r="G296" s="24"/>
      <c r="H296" s="24"/>
    </row>
    <row r="297" spans="2:8" ht="12.75">
      <c r="B297" s="52"/>
      <c r="C297" s="51"/>
      <c r="D297" s="24"/>
      <c r="E297" s="24"/>
      <c r="F297" s="24"/>
      <c r="G297" s="24"/>
      <c r="H297" s="24"/>
    </row>
    <row r="298" spans="2:8" ht="12.75">
      <c r="B298" s="52"/>
      <c r="C298" s="51"/>
      <c r="D298" s="24"/>
      <c r="E298" s="24"/>
      <c r="F298" s="24"/>
      <c r="G298" s="24"/>
      <c r="H298" s="24"/>
    </row>
    <row r="299" spans="2:8" ht="12.75">
      <c r="B299" s="52"/>
      <c r="C299" s="51"/>
      <c r="D299" s="24"/>
      <c r="E299" s="24"/>
      <c r="F299" s="24"/>
      <c r="G299" s="24"/>
      <c r="H299" s="24"/>
    </row>
    <row r="300" spans="2:8" ht="12.75">
      <c r="B300" s="52"/>
      <c r="C300" s="51"/>
      <c r="D300" s="24"/>
      <c r="E300" s="24"/>
      <c r="F300" s="24"/>
      <c r="G300" s="24"/>
      <c r="H300" s="24"/>
    </row>
    <row r="301" spans="2:8" ht="12.75">
      <c r="B301" s="52"/>
      <c r="C301" s="51"/>
      <c r="D301" s="24"/>
      <c r="E301" s="24"/>
      <c r="F301" s="24"/>
      <c r="G301" s="24"/>
      <c r="H301" s="24"/>
    </row>
    <row r="302" spans="2:8" ht="12.75">
      <c r="B302" s="52"/>
      <c r="C302" s="51"/>
      <c r="D302" s="24"/>
      <c r="E302" s="24"/>
      <c r="F302" s="24"/>
      <c r="G302" s="24"/>
      <c r="H302" s="24"/>
    </row>
    <row r="303" spans="2:8" ht="12.75">
      <c r="B303" s="52"/>
      <c r="C303" s="51"/>
      <c r="D303" s="24"/>
      <c r="E303" s="24"/>
      <c r="F303" s="24"/>
      <c r="G303" s="24"/>
      <c r="H303" s="24"/>
    </row>
    <row r="304" spans="2:8" ht="12.75">
      <c r="B304" s="52"/>
      <c r="C304" s="51"/>
      <c r="D304" s="24"/>
      <c r="E304" s="24"/>
      <c r="F304" s="24"/>
      <c r="G304" s="24"/>
      <c r="H304" s="24"/>
    </row>
    <row r="305" spans="2:8" ht="12.75">
      <c r="B305" s="52"/>
      <c r="C305" s="51"/>
      <c r="D305" s="24"/>
      <c r="E305" s="24"/>
      <c r="F305" s="24"/>
      <c r="G305" s="24"/>
      <c r="H305" s="24"/>
    </row>
    <row r="306" spans="2:8" ht="12.75">
      <c r="B306" s="52"/>
      <c r="C306" s="51"/>
      <c r="D306" s="24"/>
      <c r="E306" s="24"/>
      <c r="F306" s="24"/>
      <c r="G306" s="24"/>
      <c r="H306" s="24"/>
    </row>
    <row r="307" spans="2:8" ht="12.75">
      <c r="B307" s="52"/>
      <c r="C307" s="51"/>
      <c r="D307" s="24"/>
      <c r="E307" s="24"/>
      <c r="F307" s="24"/>
      <c r="G307" s="24"/>
      <c r="H307" s="24"/>
    </row>
    <row r="308" spans="2:8" ht="12.75">
      <c r="B308" s="52"/>
      <c r="C308" s="51"/>
      <c r="D308" s="24"/>
      <c r="E308" s="24"/>
      <c r="F308" s="24"/>
      <c r="G308" s="24"/>
      <c r="H308" s="24"/>
    </row>
    <row r="309" spans="2:8" ht="12.75">
      <c r="B309" s="52"/>
      <c r="C309" s="51"/>
      <c r="D309" s="24"/>
      <c r="E309" s="24"/>
      <c r="F309" s="24"/>
      <c r="G309" s="24"/>
      <c r="H309" s="24"/>
    </row>
    <row r="310" spans="2:8" ht="12.75">
      <c r="B310" s="52"/>
      <c r="C310" s="51"/>
      <c r="D310" s="24"/>
      <c r="E310" s="24"/>
      <c r="F310" s="24"/>
      <c r="G310" s="24"/>
      <c r="H310" s="24"/>
    </row>
    <row r="311" spans="2:8" ht="12.75">
      <c r="B311" s="52"/>
      <c r="C311" s="51"/>
      <c r="D311" s="24"/>
      <c r="E311" s="24"/>
      <c r="F311" s="24"/>
      <c r="G311" s="24"/>
      <c r="H311" s="24"/>
    </row>
    <row r="312" spans="2:8" ht="12.75">
      <c r="B312" s="52"/>
      <c r="C312" s="51"/>
      <c r="D312" s="24"/>
      <c r="E312" s="24"/>
      <c r="F312" s="24"/>
      <c r="G312" s="24"/>
      <c r="H312" s="24"/>
    </row>
    <row r="313" spans="2:8" ht="12.75">
      <c r="B313" s="52"/>
      <c r="C313" s="51"/>
      <c r="D313" s="24"/>
      <c r="E313" s="24"/>
      <c r="F313" s="24"/>
      <c r="G313" s="24"/>
      <c r="H313" s="24"/>
    </row>
    <row r="314" spans="2:8" ht="12.75">
      <c r="B314" s="52"/>
      <c r="C314" s="51"/>
      <c r="D314" s="24"/>
      <c r="E314" s="24"/>
      <c r="F314" s="24"/>
      <c r="G314" s="24"/>
      <c r="H314" s="24"/>
    </row>
    <row r="315" spans="2:8" ht="12.75">
      <c r="B315" s="52"/>
      <c r="C315" s="51"/>
      <c r="D315" s="24"/>
      <c r="E315" s="24"/>
      <c r="F315" s="24"/>
      <c r="G315" s="24"/>
      <c r="H315" s="24"/>
    </row>
    <row r="316" spans="2:8" ht="12.75">
      <c r="B316" s="52"/>
      <c r="C316" s="51"/>
      <c r="D316" s="24"/>
      <c r="E316" s="24"/>
      <c r="F316" s="24"/>
      <c r="G316" s="24"/>
      <c r="H316" s="24"/>
    </row>
    <row r="317" spans="2:8" ht="12.75">
      <c r="B317" s="52"/>
      <c r="C317" s="51"/>
      <c r="D317" s="24"/>
      <c r="E317" s="24"/>
      <c r="F317" s="24"/>
      <c r="G317" s="24"/>
      <c r="H317" s="24"/>
    </row>
    <row r="318" spans="2:8" ht="12.75">
      <c r="B318" s="52"/>
      <c r="C318" s="51"/>
      <c r="D318" s="24"/>
      <c r="E318" s="24"/>
      <c r="F318" s="24"/>
      <c r="G318" s="24"/>
      <c r="H318" s="24"/>
    </row>
    <row r="319" spans="2:8" ht="12.75">
      <c r="B319" s="52"/>
      <c r="C319" s="51"/>
      <c r="D319" s="24"/>
      <c r="E319" s="24"/>
      <c r="F319" s="24"/>
      <c r="G319" s="24"/>
      <c r="H319" s="24"/>
    </row>
    <row r="320" spans="2:8" ht="12.75">
      <c r="B320" s="52"/>
      <c r="C320" s="51"/>
      <c r="D320" s="24"/>
      <c r="E320" s="24"/>
      <c r="F320" s="24"/>
      <c r="G320" s="24"/>
      <c r="H320" s="24"/>
    </row>
    <row r="321" spans="2:8" ht="12.75">
      <c r="B321" s="52"/>
      <c r="C321" s="51"/>
      <c r="D321" s="24"/>
      <c r="E321" s="24"/>
      <c r="F321" s="24"/>
      <c r="G321" s="24"/>
      <c r="H321" s="24"/>
    </row>
    <row r="322" spans="2:8" ht="12.75">
      <c r="B322" s="52"/>
      <c r="C322" s="51"/>
      <c r="D322" s="24"/>
      <c r="E322" s="24"/>
      <c r="F322" s="24"/>
      <c r="G322" s="24"/>
      <c r="H322" s="24"/>
    </row>
    <row r="323" spans="2:8" ht="12.75">
      <c r="B323" s="52"/>
      <c r="C323" s="51"/>
      <c r="D323" s="24"/>
      <c r="E323" s="24"/>
      <c r="F323" s="24"/>
      <c r="G323" s="24"/>
      <c r="H323" s="24"/>
    </row>
    <row r="324" spans="2:8" ht="12.75">
      <c r="B324" s="52"/>
      <c r="C324" s="51"/>
      <c r="D324" s="24"/>
      <c r="E324" s="24"/>
      <c r="F324" s="24"/>
      <c r="G324" s="24"/>
      <c r="H324" s="24"/>
    </row>
    <row r="325" spans="2:8" ht="12.75">
      <c r="B325" s="52"/>
      <c r="C325" s="51"/>
      <c r="D325" s="24"/>
      <c r="E325" s="24"/>
      <c r="F325" s="24"/>
      <c r="G325" s="24"/>
      <c r="H325" s="24"/>
    </row>
    <row r="326" spans="2:8" ht="12.75">
      <c r="B326" s="52"/>
      <c r="C326" s="51"/>
      <c r="D326" s="24"/>
      <c r="E326" s="24"/>
      <c r="F326" s="24"/>
      <c r="G326" s="24"/>
      <c r="H326" s="24"/>
    </row>
    <row r="327" spans="2:8" ht="12.75">
      <c r="B327" s="52"/>
      <c r="C327" s="51"/>
      <c r="D327" s="24"/>
      <c r="E327" s="24"/>
      <c r="F327" s="24"/>
      <c r="G327" s="24"/>
      <c r="H327" s="24"/>
    </row>
    <row r="328" spans="2:8" ht="12.75">
      <c r="B328" s="52"/>
      <c r="C328" s="51"/>
      <c r="D328" s="24"/>
      <c r="E328" s="24"/>
      <c r="F328" s="24"/>
      <c r="G328" s="24"/>
      <c r="H328" s="24"/>
    </row>
    <row r="329" spans="2:8" ht="12.75">
      <c r="B329" s="52"/>
      <c r="C329" s="51"/>
      <c r="D329" s="24"/>
      <c r="E329" s="24"/>
      <c r="F329" s="24"/>
      <c r="G329" s="24"/>
      <c r="H329" s="24"/>
    </row>
    <row r="330" spans="2:8" ht="12.75">
      <c r="B330" s="52"/>
      <c r="C330" s="51"/>
      <c r="D330" s="24"/>
      <c r="E330" s="24"/>
      <c r="F330" s="24"/>
      <c r="G330" s="24"/>
      <c r="H330" s="24"/>
    </row>
    <row r="331" spans="2:8" ht="12.75">
      <c r="B331" s="52"/>
      <c r="C331" s="51"/>
      <c r="D331" s="24"/>
      <c r="E331" s="24"/>
      <c r="F331" s="24"/>
      <c r="G331" s="24"/>
      <c r="H331" s="24"/>
    </row>
    <row r="332" spans="2:8" ht="12.75">
      <c r="B332" s="52"/>
      <c r="C332" s="51"/>
      <c r="D332" s="24"/>
      <c r="E332" s="24"/>
      <c r="F332" s="24"/>
      <c r="G332" s="24"/>
      <c r="H332" s="24"/>
    </row>
    <row r="333" spans="2:8" ht="12.75">
      <c r="B333" s="52"/>
      <c r="C333" s="51"/>
      <c r="D333" s="24"/>
      <c r="E333" s="24"/>
      <c r="F333" s="24"/>
      <c r="G333" s="24"/>
      <c r="H333" s="24"/>
    </row>
    <row r="334" spans="2:8" ht="12.75">
      <c r="B334" s="52"/>
      <c r="C334" s="51"/>
      <c r="D334" s="24"/>
      <c r="E334" s="24"/>
      <c r="F334" s="24"/>
      <c r="G334" s="24"/>
      <c r="H334" s="24"/>
    </row>
    <row r="335" spans="2:8" ht="12.75">
      <c r="B335" s="52"/>
      <c r="C335" s="51"/>
      <c r="D335" s="24"/>
      <c r="E335" s="24"/>
      <c r="F335" s="24"/>
      <c r="G335" s="24"/>
      <c r="H335" s="24"/>
    </row>
    <row r="336" spans="2:8" ht="12.75">
      <c r="B336" s="52"/>
      <c r="C336" s="51"/>
      <c r="D336" s="24"/>
      <c r="E336" s="24"/>
      <c r="F336" s="24"/>
      <c r="G336" s="24"/>
      <c r="H336" s="24"/>
    </row>
    <row r="337" spans="2:8" ht="12.75">
      <c r="B337" s="52"/>
      <c r="C337" s="51"/>
      <c r="D337" s="24"/>
      <c r="E337" s="24"/>
      <c r="F337" s="24"/>
      <c r="G337" s="24"/>
      <c r="H337" s="24"/>
    </row>
    <row r="338" spans="2:8" ht="12.75">
      <c r="B338" s="52"/>
      <c r="C338" s="51"/>
      <c r="D338" s="24"/>
      <c r="E338" s="24"/>
      <c r="F338" s="24"/>
      <c r="G338" s="24"/>
      <c r="H338" s="24"/>
    </row>
    <row r="339" spans="2:8" ht="12.75">
      <c r="B339" s="52"/>
      <c r="C339" s="51"/>
      <c r="D339" s="24"/>
      <c r="E339" s="24"/>
      <c r="F339" s="24"/>
      <c r="G339" s="24"/>
      <c r="H339" s="24"/>
    </row>
    <row r="340" spans="2:8" ht="12.75">
      <c r="B340" s="52"/>
      <c r="C340" s="51"/>
      <c r="D340" s="24"/>
      <c r="E340" s="24"/>
      <c r="F340" s="24"/>
      <c r="G340" s="24"/>
      <c r="H340" s="24"/>
    </row>
    <row r="341" spans="2:8" ht="12.75">
      <c r="B341" s="52"/>
      <c r="C341" s="51"/>
      <c r="D341" s="24"/>
      <c r="E341" s="24"/>
      <c r="F341" s="24"/>
      <c r="G341" s="24"/>
      <c r="H341" s="24"/>
    </row>
    <row r="342" spans="2:8" ht="12.75">
      <c r="B342" s="52"/>
      <c r="C342" s="51"/>
      <c r="D342" s="24"/>
      <c r="E342" s="24"/>
      <c r="F342" s="24"/>
      <c r="G342" s="24"/>
      <c r="H342" s="24"/>
    </row>
    <row r="343" spans="2:8" ht="12.75">
      <c r="B343" s="52"/>
      <c r="C343" s="51"/>
      <c r="D343" s="24"/>
      <c r="E343" s="24"/>
      <c r="F343" s="24"/>
      <c r="G343" s="24"/>
      <c r="H343" s="24"/>
    </row>
    <row r="344" spans="2:8" ht="12.75">
      <c r="B344" s="52"/>
      <c r="C344" s="51"/>
      <c r="D344" s="24"/>
      <c r="E344" s="24"/>
      <c r="F344" s="24"/>
      <c r="G344" s="24"/>
      <c r="H344" s="24"/>
    </row>
    <row r="345" spans="2:8" ht="12.75">
      <c r="B345" s="52"/>
      <c r="C345" s="51"/>
      <c r="D345" s="24"/>
      <c r="E345" s="24"/>
      <c r="F345" s="24"/>
      <c r="G345" s="24"/>
      <c r="H345" s="24"/>
    </row>
    <row r="346" spans="2:8" ht="12.75">
      <c r="B346" s="52"/>
      <c r="C346" s="51"/>
      <c r="D346" s="24"/>
      <c r="E346" s="24"/>
      <c r="F346" s="24"/>
      <c r="G346" s="24"/>
      <c r="H346" s="24"/>
    </row>
    <row r="347" spans="2:8" ht="12.75">
      <c r="B347" s="52"/>
      <c r="C347" s="51"/>
      <c r="D347" s="24"/>
      <c r="E347" s="24"/>
      <c r="F347" s="24"/>
      <c r="G347" s="24"/>
      <c r="H347" s="24"/>
    </row>
    <row r="348" spans="2:8" ht="12.75">
      <c r="B348" s="52"/>
      <c r="C348" s="51"/>
      <c r="D348" s="24"/>
      <c r="E348" s="24"/>
      <c r="F348" s="24"/>
      <c r="G348" s="24"/>
      <c r="H348" s="24"/>
    </row>
    <row r="349" spans="2:8" ht="12.75">
      <c r="B349" s="52"/>
      <c r="C349" s="51"/>
      <c r="D349" s="24"/>
      <c r="E349" s="24"/>
      <c r="F349" s="24"/>
      <c r="G349" s="24"/>
      <c r="H349" s="24"/>
    </row>
    <row r="350" spans="2:8" ht="12.75">
      <c r="B350" s="52"/>
      <c r="C350" s="51"/>
      <c r="D350" s="24"/>
      <c r="E350" s="24"/>
      <c r="F350" s="24"/>
      <c r="G350" s="24"/>
      <c r="H350" s="24"/>
    </row>
    <row r="351" spans="2:8" ht="12.75">
      <c r="B351" s="52"/>
      <c r="C351" s="51"/>
      <c r="D351" s="24"/>
      <c r="E351" s="24"/>
      <c r="F351" s="24"/>
      <c r="G351" s="24"/>
      <c r="H351" s="24"/>
    </row>
    <row r="352" spans="2:8" ht="12.75">
      <c r="B352" s="52"/>
      <c r="C352" s="51"/>
      <c r="D352" s="24"/>
      <c r="E352" s="24"/>
      <c r="F352" s="24"/>
      <c r="G352" s="24"/>
      <c r="H352" s="24"/>
    </row>
    <row r="353" spans="2:8" ht="12.75">
      <c r="B353" s="52"/>
      <c r="C353" s="51"/>
      <c r="D353" s="24"/>
      <c r="E353" s="24"/>
      <c r="F353" s="24"/>
      <c r="G353" s="24"/>
      <c r="H353" s="24"/>
    </row>
    <row r="354" spans="2:8" ht="12.75">
      <c r="B354" s="52"/>
      <c r="C354" s="51"/>
      <c r="D354" s="24"/>
      <c r="E354" s="24"/>
      <c r="F354" s="24"/>
      <c r="G354" s="24"/>
      <c r="H354" s="24"/>
    </row>
    <row r="355" spans="2:8" ht="12.75">
      <c r="B355" s="52"/>
      <c r="C355" s="51"/>
      <c r="D355" s="24"/>
      <c r="E355" s="24"/>
      <c r="F355" s="24"/>
      <c r="G355" s="24"/>
      <c r="H355" s="24"/>
    </row>
    <row r="356" spans="2:8" ht="12.75">
      <c r="B356" s="52"/>
      <c r="C356" s="51"/>
      <c r="D356" s="24"/>
      <c r="E356" s="24"/>
      <c r="F356" s="24"/>
      <c r="G356" s="24"/>
      <c r="H356" s="24"/>
    </row>
    <row r="357" spans="2:8" ht="12.75">
      <c r="B357" s="52"/>
      <c r="C357" s="51"/>
      <c r="D357" s="24"/>
      <c r="E357" s="24"/>
      <c r="F357" s="24"/>
      <c r="G357" s="24"/>
      <c r="H357" s="24"/>
    </row>
    <row r="358" spans="2:8" ht="12.75">
      <c r="B358" s="52"/>
      <c r="C358" s="51"/>
      <c r="D358" s="24"/>
      <c r="E358" s="24"/>
      <c r="F358" s="24"/>
      <c r="G358" s="24"/>
      <c r="H358" s="24"/>
    </row>
    <row r="359" spans="2:8" ht="12.75">
      <c r="B359" s="52"/>
      <c r="C359" s="51"/>
      <c r="D359" s="24"/>
      <c r="E359" s="24"/>
      <c r="F359" s="24"/>
      <c r="G359" s="24"/>
      <c r="H359" s="24"/>
    </row>
    <row r="360" spans="2:8" ht="12.75">
      <c r="B360" s="52"/>
      <c r="C360" s="51"/>
      <c r="D360" s="24"/>
      <c r="E360" s="24"/>
      <c r="F360" s="24"/>
      <c r="G360" s="24"/>
      <c r="H360" s="24"/>
    </row>
    <row r="361" spans="2:8" ht="12.75">
      <c r="B361" s="52"/>
      <c r="C361" s="51"/>
      <c r="D361" s="24"/>
      <c r="E361" s="24"/>
      <c r="F361" s="24"/>
      <c r="G361" s="24"/>
      <c r="H361" s="24"/>
    </row>
    <row r="362" spans="2:8" ht="12.75">
      <c r="B362" s="52"/>
      <c r="C362" s="51"/>
      <c r="D362" s="24"/>
      <c r="E362" s="24"/>
      <c r="F362" s="24"/>
      <c r="G362" s="24"/>
      <c r="H362" s="24"/>
    </row>
    <row r="363" spans="2:8" ht="12.75">
      <c r="B363" s="52"/>
      <c r="C363" s="51"/>
      <c r="D363" s="24"/>
      <c r="E363" s="24"/>
      <c r="F363" s="24"/>
      <c r="G363" s="24"/>
      <c r="H363" s="24"/>
    </row>
    <row r="364" spans="2:8" ht="12.75">
      <c r="B364" s="52"/>
      <c r="C364" s="51"/>
      <c r="D364" s="24"/>
      <c r="E364" s="24"/>
      <c r="F364" s="24"/>
      <c r="G364" s="24"/>
      <c r="H364" s="24"/>
    </row>
    <row r="365" spans="2:8" ht="12.75">
      <c r="B365" s="52"/>
      <c r="C365" s="51"/>
      <c r="D365" s="24"/>
      <c r="E365" s="24"/>
      <c r="F365" s="24"/>
      <c r="G365" s="24"/>
      <c r="H365" s="24"/>
    </row>
    <row r="366" spans="2:8" ht="12.75">
      <c r="B366" s="52"/>
      <c r="C366" s="51"/>
      <c r="D366" s="24"/>
      <c r="E366" s="24"/>
      <c r="F366" s="24"/>
      <c r="G366" s="24"/>
      <c r="H366" s="24"/>
    </row>
    <row r="367" spans="2:8" ht="12.75">
      <c r="B367" s="52"/>
      <c r="C367" s="51"/>
      <c r="D367" s="24"/>
      <c r="E367" s="24"/>
      <c r="F367" s="24"/>
      <c r="G367" s="24"/>
      <c r="H367" s="24"/>
    </row>
    <row r="368" spans="2:8" ht="12.75">
      <c r="B368" s="52"/>
      <c r="C368" s="51"/>
      <c r="D368" s="24"/>
      <c r="E368" s="24"/>
      <c r="F368" s="24"/>
      <c r="G368" s="24"/>
      <c r="H368" s="24"/>
    </row>
    <row r="369" spans="2:8" ht="12.75">
      <c r="B369" s="52"/>
      <c r="C369" s="51"/>
      <c r="D369" s="24"/>
      <c r="E369" s="24"/>
      <c r="F369" s="24"/>
      <c r="G369" s="24"/>
      <c r="H369" s="24"/>
    </row>
    <row r="370" spans="2:8" ht="12.75">
      <c r="B370" s="52"/>
      <c r="C370" s="51"/>
      <c r="D370" s="24"/>
      <c r="E370" s="24"/>
      <c r="F370" s="24"/>
      <c r="G370" s="24"/>
      <c r="H370" s="24"/>
    </row>
    <row r="371" spans="2:8" ht="12.75">
      <c r="B371" s="52"/>
      <c r="C371" s="51"/>
      <c r="D371" s="24"/>
      <c r="E371" s="24"/>
      <c r="F371" s="24"/>
      <c r="G371" s="24"/>
      <c r="H371" s="24"/>
    </row>
    <row r="372" spans="2:8" ht="12.75">
      <c r="B372" s="52"/>
      <c r="C372" s="51"/>
      <c r="D372" s="24"/>
      <c r="E372" s="24"/>
      <c r="F372" s="24"/>
      <c r="G372" s="24"/>
      <c r="H372" s="24"/>
    </row>
    <row r="373" spans="2:8" ht="12.75">
      <c r="B373" s="52"/>
      <c r="C373" s="51"/>
      <c r="D373" s="24"/>
      <c r="E373" s="24"/>
      <c r="F373" s="24"/>
      <c r="G373" s="24"/>
      <c r="H373" s="24"/>
    </row>
    <row r="374" spans="2:8" ht="12.75">
      <c r="B374" s="52"/>
      <c r="C374" s="51"/>
      <c r="D374" s="24"/>
      <c r="E374" s="24"/>
      <c r="F374" s="24"/>
      <c r="G374" s="24"/>
      <c r="H374" s="24"/>
    </row>
    <row r="375" spans="2:8" ht="12.75">
      <c r="B375" s="52"/>
      <c r="C375" s="51"/>
      <c r="D375" s="24"/>
      <c r="E375" s="24"/>
      <c r="F375" s="24"/>
      <c r="G375" s="24"/>
      <c r="H375" s="24"/>
    </row>
    <row r="376" spans="2:8" ht="12.75">
      <c r="B376" s="52"/>
      <c r="C376" s="51"/>
      <c r="D376" s="24"/>
      <c r="E376" s="24"/>
      <c r="F376" s="24"/>
      <c r="G376" s="24"/>
      <c r="H376" s="24"/>
    </row>
    <row r="377" spans="2:8" ht="12.75">
      <c r="B377" s="52"/>
      <c r="C377" s="51"/>
      <c r="D377" s="24"/>
      <c r="E377" s="24"/>
      <c r="F377" s="24"/>
      <c r="G377" s="24"/>
      <c r="H377" s="24"/>
    </row>
    <row r="378" spans="2:8" ht="12.75">
      <c r="B378" s="52"/>
      <c r="C378" s="51"/>
      <c r="D378" s="24"/>
      <c r="E378" s="24"/>
      <c r="F378" s="24"/>
      <c r="G378" s="24"/>
      <c r="H378" s="24"/>
    </row>
    <row r="379" spans="2:8" ht="12.75">
      <c r="B379" s="52"/>
      <c r="C379" s="51"/>
      <c r="D379" s="24"/>
      <c r="E379" s="24"/>
      <c r="F379" s="24"/>
      <c r="G379" s="24"/>
      <c r="H379" s="24"/>
    </row>
    <row r="380" spans="2:8" ht="12.75">
      <c r="B380" s="52"/>
      <c r="C380" s="51"/>
      <c r="D380" s="24"/>
      <c r="E380" s="24"/>
      <c r="F380" s="24"/>
      <c r="G380" s="24"/>
      <c r="H380" s="24"/>
    </row>
    <row r="381" spans="2:8" ht="12.75">
      <c r="B381" s="52"/>
      <c r="C381" s="51"/>
      <c r="D381" s="24"/>
      <c r="E381" s="24"/>
      <c r="F381" s="24"/>
      <c r="G381" s="24"/>
      <c r="H381" s="24"/>
    </row>
    <row r="382" spans="2:8" ht="12.75">
      <c r="B382" s="52"/>
      <c r="C382" s="51"/>
      <c r="D382" s="24"/>
      <c r="E382" s="24"/>
      <c r="F382" s="24"/>
      <c r="G382" s="24"/>
      <c r="H382" s="24"/>
    </row>
    <row r="383" spans="2:8" ht="12.75">
      <c r="B383" s="52"/>
      <c r="C383" s="51"/>
      <c r="D383" s="24"/>
      <c r="E383" s="24"/>
      <c r="F383" s="24"/>
      <c r="G383" s="24"/>
      <c r="H383" s="24"/>
    </row>
    <row r="384" spans="2:8" ht="12.75">
      <c r="B384" s="52"/>
      <c r="C384" s="51"/>
      <c r="D384" s="24"/>
      <c r="E384" s="24"/>
      <c r="F384" s="24"/>
      <c r="G384" s="24"/>
      <c r="H384" s="24"/>
    </row>
    <row r="385" spans="2:8" ht="12.75">
      <c r="B385" s="52"/>
      <c r="C385" s="51"/>
      <c r="D385" s="24"/>
      <c r="E385" s="24"/>
      <c r="F385" s="24"/>
      <c r="G385" s="24"/>
      <c r="H385" s="24"/>
    </row>
    <row r="386" spans="2:8" ht="12.75">
      <c r="B386" s="52"/>
      <c r="C386" s="51"/>
      <c r="D386" s="24"/>
      <c r="E386" s="24"/>
      <c r="F386" s="24"/>
      <c r="G386" s="24"/>
      <c r="H386" s="24"/>
    </row>
    <row r="387" spans="2:8" ht="12.75">
      <c r="B387" s="52"/>
      <c r="C387" s="51"/>
      <c r="D387" s="24"/>
      <c r="E387" s="24"/>
      <c r="F387" s="24"/>
      <c r="G387" s="24"/>
      <c r="H387" s="24"/>
    </row>
    <row r="388" spans="2:8" ht="12.75">
      <c r="B388" s="52"/>
      <c r="C388" s="51"/>
      <c r="D388" s="24"/>
      <c r="E388" s="24"/>
      <c r="F388" s="24"/>
      <c r="G388" s="24"/>
      <c r="H388" s="24"/>
    </row>
    <row r="389" spans="2:8" ht="12.75">
      <c r="B389" s="52"/>
      <c r="C389" s="51"/>
      <c r="D389" s="24"/>
      <c r="E389" s="24"/>
      <c r="F389" s="24"/>
      <c r="G389" s="24"/>
      <c r="H389" s="24"/>
    </row>
    <row r="390" spans="2:8" ht="12.75">
      <c r="B390" s="52"/>
      <c r="C390" s="51"/>
      <c r="D390" s="24"/>
      <c r="E390" s="24"/>
      <c r="F390" s="24"/>
      <c r="G390" s="24"/>
      <c r="H390" s="24"/>
    </row>
    <row r="391" spans="2:8" ht="12.75">
      <c r="B391" s="52"/>
      <c r="C391" s="51"/>
      <c r="D391" s="24"/>
      <c r="E391" s="24"/>
      <c r="F391" s="24"/>
      <c r="G391" s="24"/>
      <c r="H391" s="24"/>
    </row>
    <row r="392" spans="2:8" ht="12.75">
      <c r="B392" s="52"/>
      <c r="C392" s="51"/>
      <c r="D392" s="24"/>
      <c r="E392" s="24"/>
      <c r="F392" s="24"/>
      <c r="G392" s="24"/>
      <c r="H392" s="24"/>
    </row>
    <row r="393" spans="2:8" ht="12.75">
      <c r="B393" s="52"/>
      <c r="C393" s="51"/>
      <c r="D393" s="24"/>
      <c r="E393" s="24"/>
      <c r="F393" s="24"/>
      <c r="G393" s="24"/>
      <c r="H393" s="24"/>
    </row>
    <row r="394" spans="2:8" ht="12.75">
      <c r="B394" s="52"/>
      <c r="C394" s="51"/>
      <c r="D394" s="24"/>
      <c r="E394" s="24"/>
      <c r="F394" s="24"/>
      <c r="G394" s="24"/>
      <c r="H394" s="24"/>
    </row>
    <row r="395" spans="2:8" ht="12.75">
      <c r="B395" s="52"/>
      <c r="C395" s="51"/>
      <c r="D395" s="24"/>
      <c r="E395" s="24"/>
      <c r="F395" s="24"/>
      <c r="G395" s="24"/>
      <c r="H395" s="24"/>
    </row>
    <row r="396" spans="2:8" ht="12.75">
      <c r="B396" s="52"/>
      <c r="C396" s="51"/>
      <c r="D396" s="24"/>
      <c r="E396" s="24"/>
      <c r="F396" s="24"/>
      <c r="G396" s="24"/>
      <c r="H396" s="24"/>
    </row>
    <row r="397" spans="2:8" ht="12.75">
      <c r="B397" s="52"/>
      <c r="C397" s="51"/>
      <c r="D397" s="24"/>
      <c r="E397" s="24"/>
      <c r="F397" s="24"/>
      <c r="G397" s="24"/>
      <c r="H397" s="24"/>
    </row>
    <row r="398" spans="2:8" ht="12.75">
      <c r="B398" s="52"/>
      <c r="C398" s="51"/>
      <c r="D398" s="24"/>
      <c r="E398" s="24"/>
      <c r="F398" s="24"/>
      <c r="G398" s="24"/>
      <c r="H398" s="24"/>
    </row>
    <row r="399" spans="2:8" ht="12.75">
      <c r="B399" s="52"/>
      <c r="C399" s="51"/>
      <c r="D399" s="24"/>
      <c r="E399" s="24"/>
      <c r="F399" s="24"/>
      <c r="G399" s="24"/>
      <c r="H399" s="24"/>
    </row>
    <row r="400" spans="2:8" ht="12.75">
      <c r="B400" s="52"/>
      <c r="C400" s="51"/>
      <c r="D400" s="24"/>
      <c r="E400" s="24"/>
      <c r="F400" s="24"/>
      <c r="G400" s="24"/>
      <c r="H400" s="24"/>
    </row>
    <row r="401" spans="2:8" ht="12.75">
      <c r="B401" s="52"/>
      <c r="C401" s="51"/>
      <c r="D401" s="24"/>
      <c r="E401" s="24"/>
      <c r="F401" s="24"/>
      <c r="G401" s="24"/>
      <c r="H401" s="24"/>
    </row>
    <row r="402" spans="2:8" ht="12.75">
      <c r="B402" s="52"/>
      <c r="C402" s="51"/>
      <c r="D402" s="24"/>
      <c r="E402" s="24"/>
      <c r="F402" s="24"/>
      <c r="G402" s="24"/>
      <c r="H402" s="24"/>
    </row>
    <row r="403" spans="2:8" ht="12.75">
      <c r="B403" s="52"/>
      <c r="C403" s="51"/>
      <c r="D403" s="24"/>
      <c r="E403" s="24"/>
      <c r="F403" s="24"/>
      <c r="G403" s="24"/>
      <c r="H403" s="24"/>
    </row>
    <row r="404" spans="2:8" ht="12.75">
      <c r="B404" s="52"/>
      <c r="C404" s="51"/>
      <c r="D404" s="24"/>
      <c r="E404" s="24"/>
      <c r="F404" s="24"/>
      <c r="G404" s="24"/>
      <c r="H404" s="24"/>
    </row>
    <row r="405" spans="2:8" ht="12.75">
      <c r="B405" s="52"/>
      <c r="C405" s="51"/>
      <c r="D405" s="24"/>
      <c r="E405" s="24"/>
      <c r="F405" s="24"/>
      <c r="G405" s="24"/>
      <c r="H405" s="24"/>
    </row>
    <row r="406" spans="2:8" ht="12.75">
      <c r="B406" s="52"/>
      <c r="C406" s="51"/>
      <c r="D406" s="24"/>
      <c r="E406" s="24"/>
      <c r="F406" s="24"/>
      <c r="G406" s="24"/>
      <c r="H406" s="24"/>
    </row>
    <row r="407" spans="2:8" ht="12.75">
      <c r="B407" s="52"/>
      <c r="C407" s="51"/>
      <c r="D407" s="24"/>
      <c r="E407" s="24"/>
      <c r="F407" s="24"/>
      <c r="G407" s="24"/>
      <c r="H407" s="24"/>
    </row>
    <row r="408" spans="2:8" ht="12.75">
      <c r="B408" s="52"/>
      <c r="C408" s="51"/>
      <c r="D408" s="24"/>
      <c r="E408" s="24"/>
      <c r="F408" s="24"/>
      <c r="G408" s="24"/>
      <c r="H408" s="24"/>
    </row>
    <row r="409" spans="2:8" ht="12.75">
      <c r="B409" s="52"/>
      <c r="C409" s="51"/>
      <c r="D409" s="24"/>
      <c r="E409" s="24"/>
      <c r="F409" s="24"/>
      <c r="G409" s="24"/>
      <c r="H409" s="24"/>
    </row>
    <row r="410" spans="2:8" ht="12.75">
      <c r="B410" s="52"/>
      <c r="C410" s="51"/>
      <c r="D410" s="24"/>
      <c r="E410" s="24"/>
      <c r="F410" s="24"/>
      <c r="G410" s="24"/>
      <c r="H410" s="24"/>
    </row>
    <row r="411" spans="2:8" ht="12.75">
      <c r="B411" s="52"/>
      <c r="C411" s="51"/>
      <c r="D411" s="24"/>
      <c r="E411" s="24"/>
      <c r="F411" s="24"/>
      <c r="G411" s="24"/>
      <c r="H411" s="24"/>
    </row>
    <row r="412" spans="2:8" ht="12.75">
      <c r="B412" s="52"/>
      <c r="C412" s="51"/>
      <c r="D412" s="24"/>
      <c r="E412" s="24"/>
      <c r="F412" s="24"/>
      <c r="G412" s="24"/>
      <c r="H412" s="24"/>
    </row>
    <row r="413" spans="2:8" ht="12.75">
      <c r="B413" s="52"/>
      <c r="C413" s="51"/>
      <c r="D413" s="24"/>
      <c r="E413" s="24"/>
      <c r="F413" s="24"/>
      <c r="G413" s="24"/>
      <c r="H413" s="24"/>
    </row>
    <row r="414" spans="2:8" ht="12.75">
      <c r="B414" s="52"/>
      <c r="C414" s="51"/>
      <c r="D414" s="24"/>
      <c r="E414" s="24"/>
      <c r="F414" s="24"/>
      <c r="G414" s="24"/>
      <c r="H414" s="24"/>
    </row>
    <row r="415" spans="2:8" ht="12.75">
      <c r="B415" s="52"/>
      <c r="C415" s="51"/>
      <c r="D415" s="24"/>
      <c r="E415" s="24"/>
      <c r="F415" s="24"/>
      <c r="G415" s="24"/>
      <c r="H415" s="24"/>
    </row>
    <row r="416" spans="2:8" ht="12.75">
      <c r="B416" s="52"/>
      <c r="C416" s="51"/>
      <c r="D416" s="24"/>
      <c r="E416" s="24"/>
      <c r="F416" s="24"/>
      <c r="G416" s="24"/>
      <c r="H416" s="24"/>
    </row>
    <row r="417" spans="2:8" ht="12.75">
      <c r="B417" s="52"/>
      <c r="C417" s="51"/>
      <c r="D417" s="24"/>
      <c r="E417" s="24"/>
      <c r="F417" s="24"/>
      <c r="G417" s="24"/>
      <c r="H417" s="24"/>
    </row>
    <row r="418" spans="2:8" ht="12.75">
      <c r="B418" s="52"/>
      <c r="C418" s="51"/>
      <c r="D418" s="24"/>
      <c r="E418" s="24"/>
      <c r="F418" s="24"/>
      <c r="G418" s="24"/>
      <c r="H418" s="24"/>
    </row>
    <row r="419" spans="2:8" ht="12.75">
      <c r="B419" s="52"/>
      <c r="C419" s="51"/>
      <c r="D419" s="24"/>
      <c r="E419" s="24"/>
      <c r="F419" s="24"/>
      <c r="G419" s="24"/>
      <c r="H419" s="24"/>
    </row>
    <row r="420" spans="2:8" ht="12.75">
      <c r="B420" s="52"/>
      <c r="C420" s="51"/>
      <c r="D420" s="24"/>
      <c r="E420" s="24"/>
      <c r="F420" s="24"/>
      <c r="G420" s="24"/>
      <c r="H420" s="24"/>
    </row>
    <row r="421" spans="2:8" ht="12.75">
      <c r="B421" s="52"/>
      <c r="C421" s="51"/>
      <c r="D421" s="24"/>
      <c r="E421" s="24"/>
      <c r="F421" s="24"/>
      <c r="G421" s="24"/>
      <c r="H421" s="24"/>
    </row>
    <row r="422" spans="2:8" ht="12.75">
      <c r="B422" s="52"/>
      <c r="C422" s="51"/>
      <c r="D422" s="24"/>
      <c r="E422" s="24"/>
      <c r="F422" s="24"/>
      <c r="G422" s="24"/>
      <c r="H422" s="24"/>
    </row>
    <row r="423" spans="2:8" ht="12.75">
      <c r="B423" s="52"/>
      <c r="C423" s="51"/>
      <c r="D423" s="24"/>
      <c r="E423" s="24"/>
      <c r="F423" s="24"/>
      <c r="G423" s="24"/>
      <c r="H423" s="24"/>
    </row>
    <row r="424" spans="2:8" ht="12.75">
      <c r="B424" s="52"/>
      <c r="C424" s="51"/>
      <c r="D424" s="24"/>
      <c r="E424" s="24"/>
      <c r="F424" s="24"/>
      <c r="G424" s="24"/>
      <c r="H424" s="24"/>
    </row>
    <row r="425" spans="2:8" ht="12.75">
      <c r="B425" s="52"/>
      <c r="C425" s="51"/>
      <c r="D425" s="24"/>
      <c r="E425" s="24"/>
      <c r="F425" s="24"/>
      <c r="G425" s="24"/>
      <c r="H425" s="24"/>
    </row>
    <row r="426" spans="2:8" ht="12.75">
      <c r="B426" s="52"/>
      <c r="C426" s="51"/>
      <c r="D426" s="24"/>
      <c r="E426" s="24"/>
      <c r="F426" s="24"/>
      <c r="G426" s="24"/>
      <c r="H426" s="24"/>
    </row>
    <row r="427" spans="2:8" ht="12.75">
      <c r="B427" s="52"/>
      <c r="C427" s="51"/>
      <c r="D427" s="24"/>
      <c r="E427" s="24"/>
      <c r="F427" s="24"/>
      <c r="G427" s="24"/>
      <c r="H427" s="24"/>
    </row>
    <row r="428" spans="2:8" ht="12.75">
      <c r="B428" s="52"/>
      <c r="C428" s="51"/>
      <c r="D428" s="24"/>
      <c r="E428" s="24"/>
      <c r="F428" s="24"/>
      <c r="G428" s="24"/>
      <c r="H428" s="24"/>
    </row>
    <row r="429" spans="2:8" ht="12.75">
      <c r="B429" s="52"/>
      <c r="C429" s="51"/>
      <c r="D429" s="24"/>
      <c r="E429" s="24"/>
      <c r="F429" s="24"/>
      <c r="G429" s="24"/>
      <c r="H429" s="24"/>
    </row>
    <row r="430" spans="2:8" ht="12.75">
      <c r="B430" s="52"/>
      <c r="C430" s="51"/>
      <c r="D430" s="24"/>
      <c r="E430" s="24"/>
      <c r="F430" s="24"/>
      <c r="G430" s="24"/>
      <c r="H430" s="24"/>
    </row>
    <row r="431" spans="2:8" ht="12.75">
      <c r="B431" s="52"/>
      <c r="C431" s="51"/>
      <c r="D431" s="24"/>
      <c r="E431" s="24"/>
      <c r="F431" s="24"/>
      <c r="G431" s="24"/>
      <c r="H431" s="24"/>
    </row>
    <row r="432" spans="2:8" ht="12.75">
      <c r="B432" s="52"/>
      <c r="C432" s="51"/>
      <c r="D432" s="24"/>
      <c r="E432" s="24"/>
      <c r="F432" s="24"/>
      <c r="G432" s="24"/>
      <c r="H432" s="24"/>
    </row>
    <row r="433" spans="2:8" ht="12.75">
      <c r="B433" s="52"/>
      <c r="C433" s="51"/>
      <c r="D433" s="24"/>
      <c r="E433" s="24"/>
      <c r="F433" s="24"/>
      <c r="G433" s="24"/>
      <c r="H433" s="24"/>
    </row>
    <row r="434" spans="2:8" ht="12.75">
      <c r="B434" s="52"/>
      <c r="C434" s="51"/>
      <c r="D434" s="24"/>
      <c r="E434" s="24"/>
      <c r="F434" s="24"/>
      <c r="G434" s="24"/>
      <c r="H434" s="24"/>
    </row>
    <row r="435" spans="2:8" ht="12.75">
      <c r="B435" s="52"/>
      <c r="C435" s="51"/>
      <c r="D435" s="24"/>
      <c r="E435" s="24"/>
      <c r="F435" s="24"/>
      <c r="G435" s="24"/>
      <c r="H435" s="24"/>
    </row>
    <row r="436" spans="2:8" ht="12.75">
      <c r="B436" s="52"/>
      <c r="C436" s="51"/>
      <c r="D436" s="24"/>
      <c r="E436" s="24"/>
      <c r="F436" s="24"/>
      <c r="G436" s="24"/>
      <c r="H436" s="24"/>
    </row>
    <row r="437" spans="2:8" ht="12.75">
      <c r="B437" s="52"/>
      <c r="C437" s="51"/>
      <c r="D437" s="24"/>
      <c r="E437" s="24"/>
      <c r="F437" s="24"/>
      <c r="G437" s="24"/>
      <c r="H437" s="24"/>
    </row>
    <row r="438" spans="2:8" ht="12.75">
      <c r="B438" s="52"/>
      <c r="C438" s="51"/>
      <c r="D438" s="24"/>
      <c r="E438" s="24"/>
      <c r="F438" s="24"/>
      <c r="G438" s="24"/>
      <c r="H438" s="24"/>
    </row>
    <row r="439" spans="2:8" ht="12.75">
      <c r="B439" s="52"/>
      <c r="C439" s="51"/>
      <c r="D439" s="24"/>
      <c r="E439" s="24"/>
      <c r="F439" s="24"/>
      <c r="G439" s="24"/>
      <c r="H439" s="24"/>
    </row>
    <row r="440" spans="2:8" ht="12.75">
      <c r="B440" s="52"/>
      <c r="C440" s="51"/>
      <c r="D440" s="24"/>
      <c r="E440" s="24"/>
      <c r="F440" s="24"/>
      <c r="G440" s="24"/>
      <c r="H440" s="24"/>
    </row>
    <row r="441" spans="2:8" ht="12.75">
      <c r="B441" s="52"/>
      <c r="C441" s="51"/>
      <c r="D441" s="24"/>
      <c r="E441" s="24"/>
      <c r="F441" s="24"/>
      <c r="G441" s="24"/>
      <c r="H441" s="24"/>
    </row>
    <row r="442" spans="2:8" ht="12.75">
      <c r="B442" s="52"/>
      <c r="C442" s="51"/>
      <c r="D442" s="24"/>
      <c r="E442" s="24"/>
      <c r="F442" s="24"/>
      <c r="G442" s="24"/>
      <c r="H442" s="24"/>
    </row>
    <row r="443" spans="2:8" ht="12.75">
      <c r="B443" s="52"/>
      <c r="C443" s="51"/>
      <c r="D443" s="24"/>
      <c r="E443" s="24"/>
      <c r="F443" s="24"/>
      <c r="G443" s="24"/>
      <c r="H443" s="24"/>
    </row>
    <row r="444" spans="2:8" ht="12.75">
      <c r="B444" s="52"/>
      <c r="C444" s="51"/>
      <c r="D444" s="24"/>
      <c r="E444" s="24"/>
      <c r="F444" s="24"/>
      <c r="G444" s="24"/>
      <c r="H444" s="24"/>
    </row>
    <row r="445" spans="2:8" ht="12.75">
      <c r="B445" s="52"/>
      <c r="C445" s="51"/>
      <c r="D445" s="24"/>
      <c r="E445" s="24"/>
      <c r="F445" s="24"/>
      <c r="G445" s="24"/>
      <c r="H445" s="24"/>
    </row>
    <row r="446" spans="2:8" ht="12.75">
      <c r="B446" s="52"/>
      <c r="C446" s="51"/>
      <c r="D446" s="24"/>
      <c r="E446" s="24"/>
      <c r="F446" s="24"/>
      <c r="G446" s="24"/>
      <c r="H446" s="24"/>
    </row>
    <row r="447" spans="2:8" ht="12.75">
      <c r="B447" s="52"/>
      <c r="C447" s="51"/>
      <c r="D447" s="24"/>
      <c r="E447" s="24"/>
      <c r="F447" s="24"/>
      <c r="G447" s="24"/>
      <c r="H447" s="24"/>
    </row>
    <row r="448" spans="2:8" ht="12.75">
      <c r="B448" s="52"/>
      <c r="C448" s="51"/>
      <c r="D448" s="24"/>
      <c r="E448" s="24"/>
      <c r="F448" s="24"/>
      <c r="G448" s="24"/>
      <c r="H448" s="24"/>
    </row>
    <row r="449" spans="2:8" ht="12.75">
      <c r="B449" s="52"/>
      <c r="C449" s="51"/>
      <c r="D449" s="24"/>
      <c r="E449" s="24"/>
      <c r="F449" s="24"/>
      <c r="G449" s="24"/>
      <c r="H449" s="24"/>
    </row>
    <row r="450" spans="2:8" ht="12.75">
      <c r="B450" s="52"/>
      <c r="C450" s="51"/>
      <c r="D450" s="24"/>
      <c r="E450" s="24"/>
      <c r="F450" s="24"/>
      <c r="G450" s="24"/>
      <c r="H450" s="24"/>
    </row>
    <row r="451" spans="2:8" ht="12.75">
      <c r="B451" s="52"/>
      <c r="C451" s="51"/>
      <c r="D451" s="24"/>
      <c r="E451" s="24"/>
      <c r="F451" s="24"/>
      <c r="G451" s="24"/>
      <c r="H451" s="24"/>
    </row>
    <row r="452" spans="2:8" ht="12.75">
      <c r="B452" s="52"/>
      <c r="C452" s="51"/>
      <c r="D452" s="24"/>
      <c r="E452" s="24"/>
      <c r="F452" s="24"/>
      <c r="G452" s="24"/>
      <c r="H452" s="24"/>
    </row>
    <row r="453" spans="2:8" ht="12.75">
      <c r="B453" s="52"/>
      <c r="C453" s="51"/>
      <c r="D453" s="24"/>
      <c r="E453" s="24"/>
      <c r="F453" s="24"/>
      <c r="G453" s="24"/>
      <c r="H453" s="24"/>
    </row>
    <row r="454" spans="2:8" ht="12.75">
      <c r="B454" s="52"/>
      <c r="C454" s="51"/>
      <c r="D454" s="24"/>
      <c r="E454" s="24"/>
      <c r="F454" s="24"/>
      <c r="G454" s="24"/>
      <c r="H454" s="24"/>
    </row>
    <row r="455" spans="2:8" ht="12.75">
      <c r="B455" s="52"/>
      <c r="C455" s="51"/>
      <c r="D455" s="24"/>
      <c r="E455" s="24"/>
      <c r="F455" s="24"/>
      <c r="G455" s="24"/>
      <c r="H455" s="24"/>
    </row>
    <row r="456" spans="2:8" ht="12.75">
      <c r="B456" s="52"/>
      <c r="C456" s="51"/>
      <c r="D456" s="24"/>
      <c r="E456" s="24"/>
      <c r="F456" s="24"/>
      <c r="G456" s="24"/>
      <c r="H456" s="24"/>
    </row>
    <row r="457" spans="2:8" ht="12.75">
      <c r="B457" s="52"/>
      <c r="C457" s="51"/>
      <c r="D457" s="24"/>
      <c r="E457" s="24"/>
      <c r="F457" s="24"/>
      <c r="G457" s="24"/>
      <c r="H457" s="24"/>
    </row>
    <row r="458" spans="2:8" ht="12.75">
      <c r="B458" s="52"/>
      <c r="C458" s="51"/>
      <c r="D458" s="24"/>
      <c r="E458" s="24"/>
      <c r="F458" s="24"/>
      <c r="G458" s="24"/>
      <c r="H458" s="24"/>
    </row>
    <row r="459" spans="2:8" ht="12.75">
      <c r="B459" s="52"/>
      <c r="C459" s="51"/>
      <c r="D459" s="24"/>
      <c r="E459" s="24"/>
      <c r="F459" s="24"/>
      <c r="G459" s="24"/>
      <c r="H459" s="24"/>
    </row>
    <row r="460" spans="2:8" ht="12.75">
      <c r="B460" s="52"/>
      <c r="C460" s="51"/>
      <c r="D460" s="24"/>
      <c r="E460" s="24"/>
      <c r="F460" s="24"/>
      <c r="G460" s="24"/>
      <c r="H460" s="24"/>
    </row>
    <row r="461" spans="2:8" ht="12.75">
      <c r="B461" s="52"/>
      <c r="C461" s="51"/>
      <c r="D461" s="24"/>
      <c r="E461" s="24"/>
      <c r="F461" s="24"/>
      <c r="G461" s="24"/>
      <c r="H461" s="24"/>
    </row>
    <row r="462" spans="2:8" ht="12.75">
      <c r="B462" s="52"/>
      <c r="C462" s="51"/>
      <c r="D462" s="24"/>
      <c r="E462" s="24"/>
      <c r="F462" s="24"/>
      <c r="G462" s="24"/>
      <c r="H462" s="24"/>
    </row>
    <row r="463" spans="2:8" ht="12.75">
      <c r="B463" s="52"/>
      <c r="C463" s="51"/>
      <c r="D463" s="24"/>
      <c r="E463" s="24"/>
      <c r="F463" s="24"/>
      <c r="G463" s="24"/>
      <c r="H463" s="24"/>
    </row>
    <row r="464" spans="2:8" ht="12.75">
      <c r="B464" s="52"/>
      <c r="C464" s="51"/>
      <c r="D464" s="24"/>
      <c r="E464" s="24"/>
      <c r="F464" s="24"/>
      <c r="G464" s="24"/>
      <c r="H464" s="24"/>
    </row>
    <row r="465" spans="2:8" ht="12.75">
      <c r="B465" s="52"/>
      <c r="C465" s="51"/>
      <c r="D465" s="24"/>
      <c r="E465" s="24"/>
      <c r="F465" s="24"/>
      <c r="G465" s="24"/>
      <c r="H465" s="24"/>
    </row>
    <row r="466" spans="2:8" ht="12.75">
      <c r="B466" s="52"/>
      <c r="C466" s="51"/>
      <c r="D466" s="24"/>
      <c r="E466" s="24"/>
      <c r="F466" s="24"/>
      <c r="G466" s="24"/>
      <c r="H466" s="24"/>
    </row>
    <row r="467" spans="2:8" ht="12.75">
      <c r="B467" s="52"/>
      <c r="C467" s="51"/>
      <c r="D467" s="24"/>
      <c r="E467" s="24"/>
      <c r="F467" s="24"/>
      <c r="G467" s="24"/>
      <c r="H467" s="24"/>
    </row>
    <row r="468" spans="2:8" ht="12.75">
      <c r="B468" s="52"/>
      <c r="C468" s="51"/>
      <c r="D468" s="24"/>
      <c r="E468" s="24"/>
      <c r="F468" s="24"/>
      <c r="G468" s="24"/>
      <c r="H468" s="24"/>
    </row>
    <row r="469" spans="2:8" ht="12.75">
      <c r="B469" s="52"/>
      <c r="C469" s="51"/>
      <c r="D469" s="24"/>
      <c r="E469" s="24"/>
      <c r="F469" s="24"/>
      <c r="G469" s="24"/>
      <c r="H469" s="24"/>
    </row>
    <row r="470" spans="2:8" ht="12.75">
      <c r="B470" s="52"/>
      <c r="C470" s="51"/>
      <c r="D470" s="24"/>
      <c r="E470" s="24"/>
      <c r="F470" s="24"/>
      <c r="G470" s="24"/>
      <c r="H470" s="24"/>
    </row>
    <row r="471" spans="2:8" ht="12.75">
      <c r="B471" s="52"/>
      <c r="C471" s="51"/>
      <c r="D471" s="24"/>
      <c r="E471" s="24"/>
      <c r="F471" s="24"/>
      <c r="G471" s="24"/>
      <c r="H471" s="24"/>
    </row>
    <row r="472" spans="2:8" ht="12.75">
      <c r="B472" s="52"/>
      <c r="C472" s="51"/>
      <c r="D472" s="24"/>
      <c r="E472" s="24"/>
      <c r="F472" s="24"/>
      <c r="G472" s="24"/>
      <c r="H472" s="24"/>
    </row>
    <row r="473" spans="2:8" ht="12.75">
      <c r="B473" s="52"/>
      <c r="C473" s="51"/>
      <c r="D473" s="24"/>
      <c r="E473" s="24"/>
      <c r="F473" s="24"/>
      <c r="G473" s="24"/>
      <c r="H473" s="24"/>
    </row>
    <row r="474" spans="2:8" ht="12.75">
      <c r="B474" s="52"/>
      <c r="C474" s="51"/>
      <c r="D474" s="24"/>
      <c r="E474" s="24"/>
      <c r="F474" s="24"/>
      <c r="G474" s="24"/>
      <c r="H474" s="24"/>
    </row>
    <row r="475" spans="2:8" ht="12.75">
      <c r="B475" s="52"/>
      <c r="C475" s="51"/>
      <c r="D475" s="24"/>
      <c r="E475" s="24"/>
      <c r="F475" s="24"/>
      <c r="G475" s="24"/>
      <c r="H475" s="24"/>
    </row>
    <row r="476" spans="2:8" ht="12.75">
      <c r="B476" s="52"/>
      <c r="C476" s="51"/>
      <c r="D476" s="24"/>
      <c r="E476" s="24"/>
      <c r="F476" s="24"/>
      <c r="G476" s="24"/>
      <c r="H476" s="24"/>
    </row>
    <row r="477" spans="2:8" ht="12.75">
      <c r="B477" s="52"/>
      <c r="C477" s="51"/>
      <c r="D477" s="24"/>
      <c r="E477" s="24"/>
      <c r="F477" s="24"/>
      <c r="G477" s="24"/>
      <c r="H477" s="24"/>
    </row>
    <row r="478" spans="2:8" ht="12.75">
      <c r="B478" s="52"/>
      <c r="C478" s="51"/>
      <c r="D478" s="24"/>
      <c r="E478" s="24"/>
      <c r="F478" s="24"/>
      <c r="G478" s="24"/>
      <c r="H478" s="24"/>
    </row>
    <row r="479" spans="2:8" ht="12.75">
      <c r="B479" s="52"/>
      <c r="C479" s="51"/>
      <c r="D479" s="24"/>
      <c r="E479" s="24"/>
      <c r="F479" s="24"/>
      <c r="G479" s="24"/>
      <c r="H479" s="24"/>
    </row>
    <row r="480" spans="2:8" ht="12.75">
      <c r="B480" s="52"/>
      <c r="C480" s="51"/>
      <c r="D480" s="24"/>
      <c r="E480" s="24"/>
      <c r="F480" s="24"/>
      <c r="G480" s="24"/>
      <c r="H480" s="24"/>
    </row>
    <row r="481" spans="2:8" ht="12.75">
      <c r="B481" s="52"/>
      <c r="C481" s="51"/>
      <c r="D481" s="24"/>
      <c r="E481" s="24"/>
      <c r="F481" s="24"/>
      <c r="G481" s="24"/>
      <c r="H481" s="24"/>
    </row>
    <row r="482" spans="2:8" ht="12.75">
      <c r="B482" s="52"/>
      <c r="C482" s="51"/>
      <c r="D482" s="24"/>
      <c r="E482" s="24"/>
      <c r="F482" s="24"/>
      <c r="G482" s="24"/>
      <c r="H482" s="24"/>
    </row>
    <row r="483" spans="2:8" ht="12.75">
      <c r="B483" s="52"/>
      <c r="C483" s="51"/>
      <c r="D483" s="24"/>
      <c r="E483" s="24"/>
      <c r="F483" s="24"/>
      <c r="G483" s="24"/>
      <c r="H483" s="24"/>
    </row>
    <row r="484" spans="2:8" ht="12.75">
      <c r="B484" s="52"/>
      <c r="C484" s="51"/>
      <c r="D484" s="24"/>
      <c r="E484" s="24"/>
      <c r="F484" s="24"/>
      <c r="G484" s="24"/>
      <c r="H484" s="24"/>
    </row>
    <row r="485" spans="2:8" ht="12.75">
      <c r="B485" s="52"/>
      <c r="C485" s="51"/>
      <c r="D485" s="24"/>
      <c r="E485" s="24"/>
      <c r="F485" s="24"/>
      <c r="G485" s="24"/>
      <c r="H485" s="24"/>
    </row>
    <row r="486" spans="2:8" ht="12.75">
      <c r="B486" s="52"/>
      <c r="C486" s="51"/>
      <c r="D486" s="24"/>
      <c r="E486" s="24"/>
      <c r="F486" s="24"/>
      <c r="G486" s="24"/>
      <c r="H486" s="24"/>
    </row>
    <row r="487" spans="2:8" ht="12.75">
      <c r="B487" s="52"/>
      <c r="C487" s="51"/>
      <c r="D487" s="24"/>
      <c r="E487" s="24"/>
      <c r="F487" s="24"/>
      <c r="G487" s="24"/>
      <c r="H487" s="24"/>
    </row>
    <row r="488" spans="2:8" ht="12.75">
      <c r="B488" s="52"/>
      <c r="C488" s="51"/>
      <c r="D488" s="24"/>
      <c r="E488" s="24"/>
      <c r="F488" s="24"/>
      <c r="G488" s="24"/>
      <c r="H488" s="24"/>
    </row>
    <row r="489" spans="2:8" ht="12.75">
      <c r="B489" s="52"/>
      <c r="C489" s="51"/>
      <c r="D489" s="24"/>
      <c r="E489" s="24"/>
      <c r="F489" s="24"/>
      <c r="G489" s="24"/>
      <c r="H489" s="24"/>
    </row>
    <row r="490" spans="2:8" ht="12.75">
      <c r="B490" s="52"/>
      <c r="C490" s="51"/>
      <c r="D490" s="24"/>
      <c r="E490" s="24"/>
      <c r="F490" s="24"/>
      <c r="G490" s="24"/>
      <c r="H490" s="24"/>
    </row>
    <row r="491" spans="2:8" ht="12.75">
      <c r="B491" s="52"/>
      <c r="C491" s="51"/>
      <c r="D491" s="24"/>
      <c r="E491" s="24"/>
      <c r="F491" s="24"/>
      <c r="G491" s="24"/>
      <c r="H491" s="24"/>
    </row>
    <row r="492" spans="2:8" ht="12.75">
      <c r="B492" s="52"/>
      <c r="C492" s="51"/>
      <c r="D492" s="24"/>
      <c r="E492" s="24"/>
      <c r="F492" s="24"/>
      <c r="G492" s="24"/>
      <c r="H492" s="24"/>
    </row>
    <row r="493" spans="2:8" ht="12.75">
      <c r="B493" s="52"/>
      <c r="C493" s="51"/>
      <c r="D493" s="24"/>
      <c r="E493" s="24"/>
      <c r="F493" s="24"/>
      <c r="G493" s="24"/>
      <c r="H493" s="24"/>
    </row>
    <row r="494" spans="2:8" ht="12.75">
      <c r="B494" s="52"/>
      <c r="C494" s="51"/>
      <c r="D494" s="24"/>
      <c r="E494" s="24"/>
      <c r="F494" s="24"/>
      <c r="G494" s="24"/>
      <c r="H494" s="24"/>
    </row>
    <row r="495" spans="2:8" ht="12.75">
      <c r="B495" s="52"/>
      <c r="C495" s="51"/>
      <c r="D495" s="24"/>
      <c r="E495" s="24"/>
      <c r="F495" s="24"/>
      <c r="G495" s="24"/>
      <c r="H495" s="24"/>
    </row>
    <row r="496" spans="2:8" ht="12.75">
      <c r="B496" s="52"/>
      <c r="C496" s="51"/>
      <c r="D496" s="24"/>
      <c r="E496" s="24"/>
      <c r="F496" s="24"/>
      <c r="G496" s="24"/>
      <c r="H496" s="24"/>
    </row>
    <row r="497" spans="2:8" ht="12.75">
      <c r="B497" s="52"/>
      <c r="C497" s="51"/>
      <c r="D497" s="24"/>
      <c r="E497" s="24"/>
      <c r="F497" s="24"/>
      <c r="G497" s="24"/>
      <c r="H497" s="24"/>
    </row>
    <row r="498" spans="2:8" ht="12.75">
      <c r="B498" s="52"/>
      <c r="C498" s="51"/>
      <c r="D498" s="24"/>
      <c r="E498" s="24"/>
      <c r="F498" s="24"/>
      <c r="G498" s="24"/>
      <c r="H498" s="24"/>
    </row>
    <row r="499" spans="2:8" ht="12.75">
      <c r="B499" s="52"/>
      <c r="C499" s="51"/>
      <c r="D499" s="24"/>
      <c r="E499" s="24"/>
      <c r="F499" s="24"/>
      <c r="G499" s="24"/>
      <c r="H499" s="24"/>
    </row>
    <row r="500" spans="2:8" ht="12.75">
      <c r="B500" s="52"/>
      <c r="C500" s="51"/>
      <c r="D500" s="24"/>
      <c r="E500" s="24"/>
      <c r="F500" s="24"/>
      <c r="G500" s="24"/>
      <c r="H500" s="24"/>
    </row>
    <row r="501" spans="2:8" ht="12.75">
      <c r="B501" s="52"/>
      <c r="C501" s="51"/>
      <c r="D501" s="24"/>
      <c r="E501" s="24"/>
      <c r="F501" s="24"/>
      <c r="G501" s="24"/>
      <c r="H501" s="24"/>
    </row>
    <row r="502" spans="2:8" ht="12.75">
      <c r="B502" s="52"/>
      <c r="C502" s="51"/>
      <c r="D502" s="24"/>
      <c r="E502" s="24"/>
      <c r="F502" s="24"/>
      <c r="G502" s="24"/>
      <c r="H502" s="24"/>
    </row>
    <row r="503" spans="2:8" ht="12.75">
      <c r="B503" s="52"/>
      <c r="C503" s="51"/>
      <c r="D503" s="24"/>
      <c r="E503" s="24"/>
      <c r="F503" s="24"/>
      <c r="G503" s="24"/>
      <c r="H503" s="24"/>
    </row>
    <row r="504" spans="2:8" ht="12.75">
      <c r="B504" s="52"/>
      <c r="C504" s="51"/>
      <c r="D504" s="24"/>
      <c r="E504" s="24"/>
      <c r="F504" s="24"/>
      <c r="G504" s="24"/>
      <c r="H504" s="24"/>
    </row>
    <row r="505" spans="2:8" ht="12.75">
      <c r="B505" s="52"/>
      <c r="C505" s="51"/>
      <c r="D505" s="24"/>
      <c r="E505" s="24"/>
      <c r="F505" s="24"/>
      <c r="G505" s="24"/>
      <c r="H505" s="24"/>
    </row>
    <row r="506" spans="2:8" ht="12.75">
      <c r="B506" s="52"/>
      <c r="C506" s="51"/>
      <c r="D506" s="24"/>
      <c r="E506" s="24"/>
      <c r="F506" s="24"/>
      <c r="G506" s="24"/>
      <c r="H506" s="24"/>
    </row>
    <row r="507" spans="2:8" ht="12.75">
      <c r="B507" s="52"/>
      <c r="C507" s="51"/>
      <c r="D507" s="24"/>
      <c r="E507" s="24"/>
      <c r="F507" s="24"/>
      <c r="G507" s="24"/>
      <c r="H507" s="24"/>
    </row>
    <row r="508" spans="2:8" ht="12.75">
      <c r="B508" s="52"/>
      <c r="C508" s="51"/>
      <c r="D508" s="24"/>
      <c r="E508" s="24"/>
      <c r="F508" s="24"/>
      <c r="G508" s="24"/>
      <c r="H508" s="24"/>
    </row>
    <row r="509" spans="2:8" ht="12.75">
      <c r="B509" s="52"/>
      <c r="C509" s="51"/>
      <c r="D509" s="24"/>
      <c r="E509" s="24"/>
      <c r="F509" s="24"/>
      <c r="G509" s="24"/>
      <c r="H509" s="24"/>
    </row>
    <row r="510" spans="2:8" ht="12.75">
      <c r="B510" s="52"/>
      <c r="C510" s="51"/>
      <c r="D510" s="24"/>
      <c r="E510" s="24"/>
      <c r="F510" s="24"/>
      <c r="G510" s="24"/>
      <c r="H510" s="24"/>
    </row>
    <row r="511" spans="2:8" ht="12.75">
      <c r="B511" s="52"/>
      <c r="C511" s="51"/>
      <c r="D511" s="24"/>
      <c r="E511" s="24"/>
      <c r="F511" s="24"/>
      <c r="G511" s="24"/>
      <c r="H511" s="24"/>
    </row>
    <row r="512" spans="2:8" ht="12.75">
      <c r="B512" s="52"/>
      <c r="C512" s="51"/>
      <c r="D512" s="24"/>
      <c r="E512" s="24"/>
      <c r="F512" s="24"/>
      <c r="G512" s="24"/>
      <c r="H512" s="24"/>
    </row>
    <row r="513" spans="2:8" ht="12.75">
      <c r="B513" s="52"/>
      <c r="C513" s="51"/>
      <c r="D513" s="24"/>
      <c r="E513" s="24"/>
      <c r="F513" s="24"/>
      <c r="G513" s="24"/>
      <c r="H513" s="24"/>
    </row>
    <row r="514" spans="2:8" ht="12.75">
      <c r="B514" s="52"/>
      <c r="C514" s="51"/>
      <c r="D514" s="24"/>
      <c r="E514" s="24"/>
      <c r="F514" s="24"/>
      <c r="G514" s="24"/>
      <c r="H514" s="24"/>
    </row>
    <row r="515" spans="2:8" ht="12.75">
      <c r="B515" s="52"/>
      <c r="C515" s="51"/>
      <c r="D515" s="24"/>
      <c r="E515" s="24"/>
      <c r="F515" s="24"/>
      <c r="G515" s="24"/>
      <c r="H515" s="24"/>
    </row>
    <row r="516" spans="2:8" ht="12.75">
      <c r="B516" s="52"/>
      <c r="C516" s="51"/>
      <c r="D516" s="24"/>
      <c r="E516" s="24"/>
      <c r="F516" s="24"/>
      <c r="G516" s="24"/>
      <c r="H516" s="24"/>
    </row>
    <row r="517" spans="2:8" ht="12.75">
      <c r="B517" s="52"/>
      <c r="C517" s="51"/>
      <c r="D517" s="24"/>
      <c r="E517" s="24"/>
      <c r="F517" s="24"/>
      <c r="G517" s="24"/>
      <c r="H517" s="24"/>
    </row>
    <row r="518" spans="2:8" ht="12.75">
      <c r="B518" s="52"/>
      <c r="C518" s="51"/>
      <c r="D518" s="24"/>
      <c r="E518" s="24"/>
      <c r="F518" s="24"/>
      <c r="G518" s="24"/>
      <c r="H518" s="24"/>
    </row>
    <row r="519" spans="2:8" ht="12.75">
      <c r="B519" s="52"/>
      <c r="C519" s="51"/>
      <c r="D519" s="24"/>
      <c r="E519" s="24"/>
      <c r="F519" s="24"/>
      <c r="G519" s="24"/>
      <c r="H519" s="24"/>
    </row>
    <row r="520" spans="2:8" ht="12.75">
      <c r="B520" s="52"/>
      <c r="C520" s="51"/>
      <c r="D520" s="24"/>
      <c r="E520" s="24"/>
      <c r="F520" s="24"/>
      <c r="G520" s="24"/>
      <c r="H520" s="24"/>
    </row>
    <row r="521" spans="2:8" ht="12.75">
      <c r="B521" s="52"/>
      <c r="C521" s="51"/>
      <c r="D521" s="24"/>
      <c r="E521" s="24"/>
      <c r="F521" s="24"/>
      <c r="G521" s="24"/>
      <c r="H521" s="24"/>
    </row>
    <row r="522" spans="2:8" ht="12.75">
      <c r="B522" s="52"/>
      <c r="C522" s="51"/>
      <c r="D522" s="24"/>
      <c r="E522" s="24"/>
      <c r="F522" s="24"/>
      <c r="G522" s="24"/>
      <c r="H522" s="24"/>
    </row>
    <row r="523" spans="2:8" ht="12.75">
      <c r="B523" s="52"/>
      <c r="C523" s="51"/>
      <c r="D523" s="24"/>
      <c r="E523" s="24"/>
      <c r="F523" s="24"/>
      <c r="G523" s="24"/>
      <c r="H523" s="24"/>
    </row>
    <row r="524" spans="2:8" ht="12.75">
      <c r="B524" s="52"/>
      <c r="C524" s="51"/>
      <c r="D524" s="24"/>
      <c r="E524" s="24"/>
      <c r="F524" s="24"/>
      <c r="G524" s="24"/>
      <c r="H524" s="24"/>
    </row>
    <row r="525" spans="2:8" ht="12.75">
      <c r="B525" s="52"/>
      <c r="C525" s="51"/>
      <c r="D525" s="24"/>
      <c r="E525" s="24"/>
      <c r="F525" s="24"/>
      <c r="G525" s="24"/>
      <c r="H525" s="24"/>
    </row>
    <row r="526" spans="2:8" ht="12.75">
      <c r="B526" s="51"/>
      <c r="C526" s="51"/>
      <c r="D526" s="24"/>
      <c r="E526" s="24"/>
      <c r="F526" s="24"/>
      <c r="G526" s="24"/>
      <c r="H526" s="24"/>
    </row>
    <row r="527" spans="2:8" ht="12.75">
      <c r="B527" s="51"/>
      <c r="C527" s="51"/>
      <c r="D527" s="24"/>
      <c r="E527" s="24"/>
      <c r="F527" s="24"/>
      <c r="G527" s="24"/>
      <c r="H527" s="24"/>
    </row>
    <row r="528" spans="2:8" ht="12.75">
      <c r="B528" s="51"/>
      <c r="C528" s="51"/>
      <c r="D528" s="24"/>
      <c r="E528" s="24"/>
      <c r="F528" s="24"/>
      <c r="G528" s="24"/>
      <c r="H528" s="24"/>
    </row>
    <row r="529" spans="2:8" ht="12.75">
      <c r="B529" s="51"/>
      <c r="C529" s="51"/>
      <c r="D529" s="24"/>
      <c r="E529" s="24"/>
      <c r="F529" s="24"/>
      <c r="G529" s="24"/>
      <c r="H529" s="24"/>
    </row>
    <row r="530" spans="2:8" ht="12.75">
      <c r="B530" s="51"/>
      <c r="C530" s="51"/>
      <c r="D530" s="24"/>
      <c r="E530" s="24"/>
      <c r="F530" s="24"/>
      <c r="G530" s="24"/>
      <c r="H530" s="24"/>
    </row>
    <row r="531" spans="2:8" ht="12.75">
      <c r="B531" s="51"/>
      <c r="C531" s="51"/>
      <c r="D531" s="24"/>
      <c r="E531" s="24"/>
      <c r="F531" s="24"/>
      <c r="G531" s="24"/>
      <c r="H531" s="24"/>
    </row>
    <row r="532" spans="2:8" ht="12.75">
      <c r="B532" s="51"/>
      <c r="C532" s="51"/>
      <c r="D532" s="24"/>
      <c r="E532" s="24"/>
      <c r="F532" s="24"/>
      <c r="G532" s="24"/>
      <c r="H532" s="24"/>
    </row>
    <row r="533" spans="2:8" ht="12.75">
      <c r="B533" s="51"/>
      <c r="C533" s="51"/>
      <c r="D533" s="24"/>
      <c r="E533" s="24"/>
      <c r="F533" s="24"/>
      <c r="G533" s="24"/>
      <c r="H533" s="24"/>
    </row>
    <row r="534" spans="2:8" ht="12.75">
      <c r="B534" s="51"/>
      <c r="C534" s="51"/>
      <c r="D534" s="24"/>
      <c r="E534" s="24"/>
      <c r="F534" s="24"/>
      <c r="G534" s="24"/>
      <c r="H534" s="24"/>
    </row>
    <row r="535" spans="2:8" ht="12.75">
      <c r="B535" s="51"/>
      <c r="C535" s="51"/>
      <c r="D535" s="24"/>
      <c r="E535" s="24"/>
      <c r="F535" s="24"/>
      <c r="G535" s="24"/>
      <c r="H535" s="24"/>
    </row>
    <row r="536" spans="2:8" ht="12.75">
      <c r="B536" s="51"/>
      <c r="C536" s="51"/>
      <c r="D536" s="24"/>
      <c r="E536" s="24"/>
      <c r="F536" s="24"/>
      <c r="G536" s="24"/>
      <c r="H536" s="24"/>
    </row>
    <row r="537" spans="2:8" ht="12.75">
      <c r="B537" s="51"/>
      <c r="C537" s="51"/>
      <c r="D537" s="24"/>
      <c r="E537" s="24"/>
      <c r="F537" s="24"/>
      <c r="G537" s="24"/>
      <c r="H537" s="24"/>
    </row>
    <row r="538" spans="2:8" ht="12.75">
      <c r="B538" s="51"/>
      <c r="C538" s="51"/>
      <c r="D538" s="24"/>
      <c r="E538" s="24"/>
      <c r="F538" s="24"/>
      <c r="G538" s="24"/>
      <c r="H538" s="24"/>
    </row>
    <row r="539" spans="2:8" ht="12.75">
      <c r="B539" s="51"/>
      <c r="C539" s="51"/>
      <c r="D539" s="24"/>
      <c r="E539" s="24"/>
      <c r="F539" s="24"/>
      <c r="G539" s="24"/>
      <c r="H539" s="24"/>
    </row>
    <row r="540" spans="2:8" ht="12.75">
      <c r="B540" s="51"/>
      <c r="C540" s="51"/>
      <c r="D540" s="24"/>
      <c r="E540" s="24"/>
      <c r="F540" s="24"/>
      <c r="G540" s="24"/>
      <c r="H540" s="24"/>
    </row>
    <row r="541" spans="2:8" ht="12.75">
      <c r="B541" s="51"/>
      <c r="C541" s="51"/>
      <c r="D541" s="24"/>
      <c r="E541" s="24"/>
      <c r="F541" s="24"/>
      <c r="G541" s="24"/>
      <c r="H541" s="24"/>
    </row>
    <row r="542" spans="2:8" ht="12.75">
      <c r="B542" s="51"/>
      <c r="C542" s="51"/>
      <c r="D542" s="24"/>
      <c r="E542" s="24"/>
      <c r="F542" s="24"/>
      <c r="G542" s="24"/>
      <c r="H542" s="24"/>
    </row>
    <row r="543" spans="2:8" ht="12.75">
      <c r="B543" s="51"/>
      <c r="C543" s="51"/>
      <c r="D543" s="24"/>
      <c r="E543" s="24"/>
      <c r="F543" s="24"/>
      <c r="G543" s="24"/>
      <c r="H543" s="24"/>
    </row>
    <row r="544" spans="2:8" ht="12.75">
      <c r="B544" s="51"/>
      <c r="C544" s="51"/>
      <c r="D544" s="24"/>
      <c r="E544" s="24"/>
      <c r="F544" s="24"/>
      <c r="G544" s="24"/>
      <c r="H544" s="24"/>
    </row>
    <row r="545" spans="2:8" ht="12.75">
      <c r="B545" s="51"/>
      <c r="C545" s="51"/>
      <c r="D545" s="24"/>
      <c r="E545" s="24"/>
      <c r="F545" s="24"/>
      <c r="G545" s="24"/>
      <c r="H545" s="24"/>
    </row>
    <row r="546" spans="2:8" ht="12.75">
      <c r="B546" s="51"/>
      <c r="C546" s="51"/>
      <c r="D546" s="24"/>
      <c r="E546" s="24"/>
      <c r="F546" s="24"/>
      <c r="G546" s="24"/>
      <c r="H546" s="24"/>
    </row>
    <row r="547" spans="2:8" ht="12.75">
      <c r="B547" s="51"/>
      <c r="C547" s="51"/>
      <c r="D547" s="24"/>
      <c r="E547" s="24"/>
      <c r="F547" s="24"/>
      <c r="G547" s="24"/>
      <c r="H547" s="24"/>
    </row>
    <row r="548" spans="2:8" ht="12.75">
      <c r="B548" s="51"/>
      <c r="C548" s="51"/>
      <c r="D548" s="24"/>
      <c r="E548" s="24"/>
      <c r="F548" s="24"/>
      <c r="G548" s="24"/>
      <c r="H548" s="24"/>
    </row>
    <row r="549" spans="2:8" ht="12.75">
      <c r="B549" s="51"/>
      <c r="C549" s="51"/>
      <c r="D549" s="24"/>
      <c r="E549" s="24"/>
      <c r="F549" s="24"/>
      <c r="G549" s="24"/>
      <c r="H549" s="24"/>
    </row>
    <row r="550" spans="2:8" ht="12.75">
      <c r="B550" s="51"/>
      <c r="C550" s="51"/>
      <c r="D550" s="24"/>
      <c r="E550" s="24"/>
      <c r="F550" s="24"/>
      <c r="G550" s="24"/>
      <c r="H550" s="24"/>
    </row>
    <row r="551" spans="4:8" ht="12.75">
      <c r="D551" s="24"/>
      <c r="E551" s="24"/>
      <c r="F551" s="24"/>
      <c r="G551" s="24"/>
      <c r="H551" s="24"/>
    </row>
    <row r="552" spans="4:8" ht="12.75">
      <c r="D552" s="24"/>
      <c r="E552" s="24"/>
      <c r="F552" s="24"/>
      <c r="G552" s="24"/>
      <c r="H552" s="24"/>
    </row>
    <row r="553" spans="4:8" ht="12.75">
      <c r="D553" s="24"/>
      <c r="E553" s="24"/>
      <c r="F553" s="24"/>
      <c r="G553" s="24"/>
      <c r="H553" s="24"/>
    </row>
    <row r="554" spans="4:8" ht="12.75">
      <c r="D554" s="24"/>
      <c r="E554" s="24"/>
      <c r="F554" s="24"/>
      <c r="G554" s="24"/>
      <c r="H554" s="24"/>
    </row>
    <row r="555" spans="4:8" ht="12.75">
      <c r="D555" s="24"/>
      <c r="E555" s="24"/>
      <c r="F555" s="24"/>
      <c r="G555" s="24"/>
      <c r="H555" s="24"/>
    </row>
    <row r="556" spans="4:8" ht="12.75">
      <c r="D556" s="24"/>
      <c r="E556" s="24"/>
      <c r="F556" s="24"/>
      <c r="G556" s="24"/>
      <c r="H556" s="24"/>
    </row>
    <row r="557" spans="4:8" ht="12.75">
      <c r="D557" s="24"/>
      <c r="E557" s="24"/>
      <c r="F557" s="24"/>
      <c r="G557" s="24"/>
      <c r="H557" s="24"/>
    </row>
    <row r="558" spans="4:8" ht="12.75">
      <c r="D558" s="24"/>
      <c r="E558" s="24"/>
      <c r="F558" s="24"/>
      <c r="G558" s="24"/>
      <c r="H558" s="24"/>
    </row>
    <row r="559" spans="4:8" ht="12.75">
      <c r="D559" s="24"/>
      <c r="E559" s="24"/>
      <c r="F559" s="24"/>
      <c r="G559" s="24"/>
      <c r="H559" s="24"/>
    </row>
    <row r="560" spans="4:8" ht="12.75">
      <c r="D560" s="24"/>
      <c r="E560" s="24"/>
      <c r="F560" s="24"/>
      <c r="G560" s="24"/>
      <c r="H560" s="24"/>
    </row>
    <row r="561" spans="4:8" ht="12.75">
      <c r="D561" s="24"/>
      <c r="E561" s="24"/>
      <c r="F561" s="24"/>
      <c r="G561" s="24"/>
      <c r="H561" s="24"/>
    </row>
    <row r="562" spans="4:8" ht="12.75">
      <c r="D562" s="24"/>
      <c r="E562" s="24"/>
      <c r="F562" s="24"/>
      <c r="G562" s="24"/>
      <c r="H562" s="24"/>
    </row>
    <row r="563" spans="4:8" ht="12.75">
      <c r="D563" s="24"/>
      <c r="E563" s="24"/>
      <c r="F563" s="24"/>
      <c r="G563" s="24"/>
      <c r="H563" s="24"/>
    </row>
    <row r="564" spans="4:8" ht="12.75">
      <c r="D564" s="24"/>
      <c r="E564" s="24"/>
      <c r="F564" s="24"/>
      <c r="G564" s="24"/>
      <c r="H564" s="24"/>
    </row>
    <row r="565" spans="4:8" ht="12.75">
      <c r="D565" s="24"/>
      <c r="E565" s="24"/>
      <c r="F565" s="24"/>
      <c r="G565" s="24"/>
      <c r="H565" s="24"/>
    </row>
    <row r="566" spans="4:8" ht="12.75">
      <c r="D566" s="24"/>
      <c r="E566" s="24"/>
      <c r="F566" s="24"/>
      <c r="G566" s="24"/>
      <c r="H566" s="24"/>
    </row>
    <row r="567" spans="4:8" ht="12.75">
      <c r="D567" s="24"/>
      <c r="E567" s="24"/>
      <c r="F567" s="24"/>
      <c r="G567" s="24"/>
      <c r="H567" s="24"/>
    </row>
    <row r="568" spans="4:8" ht="12.75">
      <c r="D568" s="24"/>
      <c r="E568" s="24"/>
      <c r="F568" s="24"/>
      <c r="G568" s="24"/>
      <c r="H568" s="24"/>
    </row>
    <row r="569" spans="4:8" ht="12.75">
      <c r="D569" s="24"/>
      <c r="E569" s="24"/>
      <c r="F569" s="24"/>
      <c r="G569" s="24"/>
      <c r="H569" s="24"/>
    </row>
    <row r="570" spans="4:8" ht="12.75">
      <c r="D570" s="24"/>
      <c r="E570" s="24"/>
      <c r="F570" s="24"/>
      <c r="G570" s="24"/>
      <c r="H570" s="24"/>
    </row>
    <row r="571" spans="4:8" ht="12.75">
      <c r="D571" s="24"/>
      <c r="E571" s="24"/>
      <c r="F571" s="24"/>
      <c r="G571" s="24"/>
      <c r="H571" s="24"/>
    </row>
    <row r="572" spans="4:8" ht="12.75">
      <c r="D572" s="24"/>
      <c r="E572" s="24"/>
      <c r="F572" s="24"/>
      <c r="G572" s="24"/>
      <c r="H572" s="24"/>
    </row>
    <row r="573" spans="4:8" ht="12.75">
      <c r="D573" s="24"/>
      <c r="E573" s="24"/>
      <c r="F573" s="24"/>
      <c r="G573" s="24"/>
      <c r="H573" s="24"/>
    </row>
    <row r="574" spans="4:8" ht="12.75">
      <c r="D574" s="24"/>
      <c r="E574" s="24"/>
      <c r="F574" s="24"/>
      <c r="G574" s="24"/>
      <c r="H574" s="24"/>
    </row>
    <row r="575" spans="4:8" ht="12.75">
      <c r="D575" s="24"/>
      <c r="E575" s="24"/>
      <c r="F575" s="24"/>
      <c r="G575" s="24"/>
      <c r="H575" s="24"/>
    </row>
    <row r="576" spans="4:8" ht="12.75">
      <c r="D576" s="24"/>
      <c r="E576" s="24"/>
      <c r="F576" s="24"/>
      <c r="G576" s="24"/>
      <c r="H576" s="24"/>
    </row>
    <row r="577" spans="4:8" ht="12.75">
      <c r="D577" s="24"/>
      <c r="E577" s="24"/>
      <c r="F577" s="24"/>
      <c r="G577" s="24"/>
      <c r="H577" s="24"/>
    </row>
    <row r="578" spans="4:8" ht="12.75">
      <c r="D578" s="24"/>
      <c r="E578" s="24"/>
      <c r="F578" s="24"/>
      <c r="G578" s="24"/>
      <c r="H578" s="24"/>
    </row>
    <row r="579" spans="4:8" ht="12.75">
      <c r="D579" s="24"/>
      <c r="E579" s="24"/>
      <c r="F579" s="24"/>
      <c r="G579" s="24"/>
      <c r="H579" s="24"/>
    </row>
    <row r="580" spans="4:8" ht="12.75">
      <c r="D580" s="24"/>
      <c r="E580" s="24"/>
      <c r="F580" s="24"/>
      <c r="G580" s="24"/>
      <c r="H580" s="24"/>
    </row>
    <row r="581" spans="4:8" ht="12.75">
      <c r="D581" s="24"/>
      <c r="E581" s="24"/>
      <c r="F581" s="24"/>
      <c r="G581" s="24"/>
      <c r="H581" s="24"/>
    </row>
    <row r="582" spans="4:8" ht="12.75">
      <c r="D582" s="24"/>
      <c r="E582" s="24"/>
      <c r="F582" s="24"/>
      <c r="G582" s="24"/>
      <c r="H582" s="24"/>
    </row>
    <row r="583" spans="4:8" ht="12.75">
      <c r="D583" s="24"/>
      <c r="E583" s="24"/>
      <c r="F583" s="24"/>
      <c r="G583" s="24"/>
      <c r="H583" s="24"/>
    </row>
    <row r="584" spans="4:8" ht="12.75">
      <c r="D584" s="24"/>
      <c r="E584" s="24"/>
      <c r="F584" s="24"/>
      <c r="G584" s="24"/>
      <c r="H584" s="24"/>
    </row>
    <row r="585" spans="4:8" ht="12.75">
      <c r="D585" s="24"/>
      <c r="E585" s="24"/>
      <c r="F585" s="24"/>
      <c r="G585" s="24"/>
      <c r="H585" s="24"/>
    </row>
    <row r="586" spans="4:8" ht="12.75">
      <c r="D586" s="24"/>
      <c r="E586" s="24"/>
      <c r="F586" s="24"/>
      <c r="G586" s="24"/>
      <c r="H586" s="24"/>
    </row>
    <row r="587" spans="4:8" ht="12.75">
      <c r="D587" s="24"/>
      <c r="E587" s="24"/>
      <c r="F587" s="24"/>
      <c r="G587" s="24"/>
      <c r="H587" s="24"/>
    </row>
    <row r="588" spans="4:8" ht="12.75">
      <c r="D588" s="24"/>
      <c r="E588" s="24"/>
      <c r="F588" s="24"/>
      <c r="G588" s="24"/>
      <c r="H588" s="24"/>
    </row>
    <row r="589" spans="4:8" ht="12.75">
      <c r="D589" s="24"/>
      <c r="E589" s="24"/>
      <c r="F589" s="24"/>
      <c r="G589" s="24"/>
      <c r="H589" s="24"/>
    </row>
    <row r="590" spans="4:8" ht="12.75">
      <c r="D590" s="24"/>
      <c r="E590" s="24"/>
      <c r="F590" s="24"/>
      <c r="G590" s="24"/>
      <c r="H590" s="24"/>
    </row>
    <row r="591" spans="4:8" ht="12.75">
      <c r="D591" s="24"/>
      <c r="E591" s="24"/>
      <c r="F591" s="24"/>
      <c r="G591" s="24"/>
      <c r="H591" s="24"/>
    </row>
    <row r="592" spans="4:8" ht="12.75">
      <c r="D592" s="24"/>
      <c r="E592" s="24"/>
      <c r="F592" s="24"/>
      <c r="G592" s="24"/>
      <c r="H592" s="24"/>
    </row>
    <row r="593" spans="4:8" ht="12.75">
      <c r="D593" s="24"/>
      <c r="E593" s="24"/>
      <c r="F593" s="24"/>
      <c r="G593" s="24"/>
      <c r="H593" s="24"/>
    </row>
    <row r="594" spans="4:8" ht="12.75">
      <c r="D594" s="24"/>
      <c r="E594" s="24"/>
      <c r="F594" s="24"/>
      <c r="G594" s="24"/>
      <c r="H594" s="24"/>
    </row>
    <row r="595" spans="4:8" ht="12.75">
      <c r="D595" s="24"/>
      <c r="E595" s="24"/>
      <c r="F595" s="24"/>
      <c r="G595" s="24"/>
      <c r="H595" s="24"/>
    </row>
    <row r="596" spans="4:8" ht="12.75">
      <c r="D596" s="24"/>
      <c r="E596" s="24"/>
      <c r="F596" s="24"/>
      <c r="G596" s="24"/>
      <c r="H596" s="24"/>
    </row>
    <row r="597" spans="4:8" ht="12.75">
      <c r="D597" s="24"/>
      <c r="E597" s="24"/>
      <c r="F597" s="24"/>
      <c r="G597" s="24"/>
      <c r="H597" s="24"/>
    </row>
  </sheetData>
  <mergeCells count="4">
    <mergeCell ref="A131:B131"/>
    <mergeCell ref="A132:B132"/>
    <mergeCell ref="A133:B133"/>
    <mergeCell ref="A137:B137"/>
  </mergeCells>
  <printOptions gridLines="1" horizontalCentered="1"/>
  <pageMargins left="0.3937007874015748" right="0.3937007874015748" top="0.78" bottom="0.6299212598425197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miasta Opola w 2004 roku&amp;R&amp;9Załącznik Nr 1&amp;8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I573"/>
  <sheetViews>
    <sheetView workbookViewId="0" topLeftCell="A1">
      <selection activeCell="A1" sqref="A1"/>
    </sheetView>
  </sheetViews>
  <sheetFormatPr defaultColWidth="9.00390625" defaultRowHeight="12.75"/>
  <cols>
    <col min="1" max="1" width="6.625" style="8" customWidth="1"/>
    <col min="2" max="2" width="9.125" style="8" customWidth="1"/>
    <col min="3" max="3" width="61.625" style="8" customWidth="1"/>
    <col min="4" max="6" width="17.75390625" style="0" customWidth="1"/>
    <col min="7" max="7" width="7.875" style="0" customWidth="1"/>
    <col min="8" max="8" width="11.125" style="0" customWidth="1"/>
  </cols>
  <sheetData>
    <row r="1" spans="1:8" s="1" customFormat="1" ht="50.25" customHeight="1">
      <c r="A1" s="25" t="s">
        <v>353</v>
      </c>
      <c r="B1" s="25" t="s">
        <v>354</v>
      </c>
      <c r="C1" s="25" t="s">
        <v>355</v>
      </c>
      <c r="D1" s="25" t="s">
        <v>297</v>
      </c>
      <c r="E1" s="165" t="s">
        <v>295</v>
      </c>
      <c r="F1" s="255" t="s">
        <v>296</v>
      </c>
      <c r="G1" s="253" t="s">
        <v>20</v>
      </c>
      <c r="H1" s="25" t="s">
        <v>298</v>
      </c>
    </row>
    <row r="2" spans="1:8" s="3" customFormat="1" ht="11.25">
      <c r="A2" s="2">
        <v>1</v>
      </c>
      <c r="B2" s="2">
        <v>2</v>
      </c>
      <c r="C2" s="2">
        <v>3</v>
      </c>
      <c r="D2" s="2">
        <v>4</v>
      </c>
      <c r="E2" s="135">
        <v>5</v>
      </c>
      <c r="F2" s="143">
        <v>6</v>
      </c>
      <c r="G2" s="137">
        <v>7</v>
      </c>
      <c r="H2" s="2">
        <v>8</v>
      </c>
    </row>
    <row r="3" spans="1:9" s="1" customFormat="1" ht="21.75" customHeight="1">
      <c r="A3" s="117">
        <v>600</v>
      </c>
      <c r="B3" s="118"/>
      <c r="C3" s="119" t="s">
        <v>363</v>
      </c>
      <c r="D3" s="99">
        <f>SUM(D4:D4)</f>
        <v>120000</v>
      </c>
      <c r="E3" s="119">
        <f>SUM(E4:E4)</f>
        <v>204000</v>
      </c>
      <c r="F3" s="147">
        <f>SUM(F4:F4)</f>
        <v>168417</v>
      </c>
      <c r="G3" s="242">
        <f aca="true" t="shared" si="0" ref="G3:G32">F3/E3</f>
        <v>0.8255735294117647</v>
      </c>
      <c r="H3" s="245">
        <f aca="true" t="shared" si="1" ref="H3:H29">F3/$F$107</f>
        <v>0.0006800347272084888</v>
      </c>
      <c r="I3" s="21"/>
    </row>
    <row r="4" spans="1:9" s="8" customFormat="1" ht="12.75">
      <c r="A4" s="4"/>
      <c r="B4" s="9" t="s">
        <v>258</v>
      </c>
      <c r="C4" s="10" t="s">
        <v>358</v>
      </c>
      <c r="D4" s="7">
        <v>120000</v>
      </c>
      <c r="E4" s="26">
        <v>204000</v>
      </c>
      <c r="F4" s="80">
        <v>168417</v>
      </c>
      <c r="G4" s="241">
        <f t="shared" si="0"/>
        <v>0.8255735294117647</v>
      </c>
      <c r="H4" s="246">
        <f t="shared" si="1"/>
        <v>0.0006800347272084888</v>
      </c>
      <c r="I4" s="21"/>
    </row>
    <row r="5" spans="1:9" s="8" customFormat="1" ht="21.75" customHeight="1">
      <c r="A5" s="18">
        <v>700</v>
      </c>
      <c r="B5" s="18"/>
      <c r="C5" s="62" t="s">
        <v>364</v>
      </c>
      <c r="D5" s="19">
        <f>SUM(D6:D16)</f>
        <v>46057500</v>
      </c>
      <c r="E5" s="62">
        <f>SUM(E6:E16)</f>
        <v>46554265</v>
      </c>
      <c r="F5" s="77">
        <f>SUM(F6:F16)</f>
        <v>50600063</v>
      </c>
      <c r="G5" s="242">
        <f t="shared" si="0"/>
        <v>1.0869049914116353</v>
      </c>
      <c r="H5" s="245">
        <f t="shared" si="1"/>
        <v>0.20431310401525585</v>
      </c>
      <c r="I5" s="21"/>
    </row>
    <row r="6" spans="1:9" s="8" customFormat="1" ht="25.5">
      <c r="A6" s="102"/>
      <c r="B6" s="81" t="s">
        <v>259</v>
      </c>
      <c r="C6" s="82" t="s">
        <v>365</v>
      </c>
      <c r="D6" s="11">
        <v>21850000</v>
      </c>
      <c r="E6" s="27">
        <v>21850000</v>
      </c>
      <c r="F6" s="79">
        <v>22957293</v>
      </c>
      <c r="G6" s="241">
        <f t="shared" si="0"/>
        <v>1.0506770251716246</v>
      </c>
      <c r="H6" s="246">
        <f t="shared" si="1"/>
        <v>0.09269703463842931</v>
      </c>
      <c r="I6" s="21"/>
    </row>
    <row r="7" spans="1:9" s="8" customFormat="1" ht="12.75">
      <c r="A7" s="4"/>
      <c r="B7" s="9" t="s">
        <v>258</v>
      </c>
      <c r="C7" s="10" t="s">
        <v>358</v>
      </c>
      <c r="D7" s="7"/>
      <c r="E7" s="26"/>
      <c r="F7" s="80">
        <v>185</v>
      </c>
      <c r="G7" s="241"/>
      <c r="H7" s="246">
        <f t="shared" si="1"/>
        <v>7.469936202020605E-07</v>
      </c>
      <c r="I7" s="21"/>
    </row>
    <row r="8" spans="1:9" s="1" customFormat="1" ht="51">
      <c r="A8" s="56"/>
      <c r="B8" s="5" t="s">
        <v>260</v>
      </c>
      <c r="C8" s="10" t="s">
        <v>414</v>
      </c>
      <c r="D8" s="7">
        <v>500000</v>
      </c>
      <c r="E8" s="26">
        <v>1100000</v>
      </c>
      <c r="F8" s="80">
        <v>1222896</v>
      </c>
      <c r="G8" s="241">
        <f t="shared" si="0"/>
        <v>1.1117236363636365</v>
      </c>
      <c r="H8" s="246">
        <f t="shared" si="1"/>
        <v>0.0049378135684898326</v>
      </c>
      <c r="I8" s="21"/>
    </row>
    <row r="9" spans="1:9" s="8" customFormat="1" ht="25.5">
      <c r="A9" s="56"/>
      <c r="B9" s="5" t="s">
        <v>261</v>
      </c>
      <c r="C9" s="10" t="s">
        <v>415</v>
      </c>
      <c r="D9" s="7">
        <v>120000</v>
      </c>
      <c r="E9" s="26">
        <v>120000</v>
      </c>
      <c r="F9" s="80">
        <v>92789</v>
      </c>
      <c r="G9" s="241">
        <f t="shared" si="0"/>
        <v>0.7732416666666667</v>
      </c>
      <c r="H9" s="246">
        <f t="shared" si="1"/>
        <v>0.00037466373526988644</v>
      </c>
      <c r="I9" s="21"/>
    </row>
    <row r="10" spans="1:9" s="1" customFormat="1" ht="12.75">
      <c r="A10" s="59"/>
      <c r="B10" s="5" t="s">
        <v>262</v>
      </c>
      <c r="C10" s="10" t="s">
        <v>402</v>
      </c>
      <c r="D10" s="7">
        <v>22000000</v>
      </c>
      <c r="E10" s="26">
        <v>22000000</v>
      </c>
      <c r="F10" s="80">
        <v>24261964</v>
      </c>
      <c r="G10" s="241">
        <f t="shared" si="0"/>
        <v>1.1028165454545455</v>
      </c>
      <c r="H10" s="246">
        <f t="shared" si="1"/>
        <v>0.09796503957606521</v>
      </c>
      <c r="I10" s="21"/>
    </row>
    <row r="11" spans="1:9" s="1" customFormat="1" ht="12.75">
      <c r="A11" s="59"/>
      <c r="B11" s="5" t="s">
        <v>263</v>
      </c>
      <c r="C11" s="10" t="s">
        <v>386</v>
      </c>
      <c r="D11" s="7">
        <v>100000</v>
      </c>
      <c r="E11" s="26">
        <v>100000</v>
      </c>
      <c r="F11" s="80">
        <v>149424</v>
      </c>
      <c r="G11" s="241">
        <f t="shared" si="0"/>
        <v>1.49424</v>
      </c>
      <c r="H11" s="246">
        <f t="shared" si="1"/>
        <v>0.000603344728135528</v>
      </c>
      <c r="I11" s="21"/>
    </row>
    <row r="12" spans="1:9" s="1" customFormat="1" ht="12.75">
      <c r="A12" s="56"/>
      <c r="B12" s="5" t="s">
        <v>284</v>
      </c>
      <c r="C12" s="10" t="s">
        <v>388</v>
      </c>
      <c r="D12" s="7"/>
      <c r="E12" s="26"/>
      <c r="F12" s="80">
        <v>416759</v>
      </c>
      <c r="G12" s="241"/>
      <c r="H12" s="246">
        <f t="shared" si="1"/>
        <v>0.00168279088736103</v>
      </c>
      <c r="I12" s="21"/>
    </row>
    <row r="13" spans="1:9" s="14" customFormat="1" ht="12.75">
      <c r="A13" s="59"/>
      <c r="B13" s="5" t="s">
        <v>264</v>
      </c>
      <c r="C13" s="10" t="s">
        <v>366</v>
      </c>
      <c r="D13" s="7">
        <v>1487500</v>
      </c>
      <c r="E13" s="26">
        <v>887500</v>
      </c>
      <c r="F13" s="80">
        <v>924603</v>
      </c>
      <c r="G13" s="241">
        <f t="shared" si="0"/>
        <v>1.0418061971830985</v>
      </c>
      <c r="H13" s="246">
        <f t="shared" si="1"/>
        <v>0.0037333650930793825</v>
      </c>
      <c r="I13" s="63"/>
    </row>
    <row r="14" spans="1:9" s="1" customFormat="1" ht="38.25">
      <c r="A14" s="59"/>
      <c r="B14" s="4">
        <v>2010</v>
      </c>
      <c r="C14" s="10" t="s">
        <v>371</v>
      </c>
      <c r="D14" s="7"/>
      <c r="E14" s="26">
        <v>146765</v>
      </c>
      <c r="F14" s="80">
        <v>146765</v>
      </c>
      <c r="G14" s="241">
        <f t="shared" si="0"/>
        <v>1</v>
      </c>
      <c r="H14" s="246">
        <f t="shared" si="1"/>
        <v>0.0005926082090213806</v>
      </c>
      <c r="I14" s="21"/>
    </row>
    <row r="15" spans="1:9" s="1" customFormat="1" ht="38.25">
      <c r="A15" s="59"/>
      <c r="B15" s="4">
        <v>2020</v>
      </c>
      <c r="C15" s="10" t="s">
        <v>368</v>
      </c>
      <c r="D15" s="7"/>
      <c r="E15" s="26">
        <v>350000</v>
      </c>
      <c r="F15" s="80">
        <v>350000</v>
      </c>
      <c r="G15" s="241">
        <f t="shared" si="0"/>
        <v>1</v>
      </c>
      <c r="H15" s="246">
        <f t="shared" si="1"/>
        <v>0.0014132311733552495</v>
      </c>
      <c r="I15" s="21"/>
    </row>
    <row r="16" spans="1:9" s="1" customFormat="1" ht="12.75">
      <c r="A16" s="59"/>
      <c r="B16" s="60">
        <v>2980</v>
      </c>
      <c r="C16" s="84" t="s">
        <v>556</v>
      </c>
      <c r="D16" s="7"/>
      <c r="E16" s="26"/>
      <c r="F16" s="80">
        <v>77385</v>
      </c>
      <c r="G16" s="241"/>
      <c r="H16" s="246">
        <f t="shared" si="1"/>
        <v>0.0003124654124288457</v>
      </c>
      <c r="I16" s="21"/>
    </row>
    <row r="17" spans="1:9" s="1" customFormat="1" ht="21.75" customHeight="1">
      <c r="A17" s="18">
        <v>710</v>
      </c>
      <c r="B17" s="18"/>
      <c r="C17" s="62" t="s">
        <v>367</v>
      </c>
      <c r="D17" s="19">
        <f>SUM(D18:D19)</f>
        <v>4000</v>
      </c>
      <c r="E17" s="62">
        <f>SUM(E18:E19)</f>
        <v>4000</v>
      </c>
      <c r="F17" s="77">
        <f>SUM(F18:F19)</f>
        <v>4511</v>
      </c>
      <c r="G17" s="242">
        <f t="shared" si="0"/>
        <v>1.12775</v>
      </c>
      <c r="H17" s="245">
        <f t="shared" si="1"/>
        <v>1.8214530922872945E-05</v>
      </c>
      <c r="I17" s="21"/>
    </row>
    <row r="18" spans="1:9" s="12" customFormat="1" ht="38.25">
      <c r="A18" s="4"/>
      <c r="B18" s="57">
        <v>2020</v>
      </c>
      <c r="C18" s="82" t="s">
        <v>368</v>
      </c>
      <c r="D18" s="7">
        <v>4000</v>
      </c>
      <c r="E18" s="26">
        <v>4000</v>
      </c>
      <c r="F18" s="80">
        <v>4000</v>
      </c>
      <c r="G18" s="241">
        <f t="shared" si="0"/>
        <v>1</v>
      </c>
      <c r="H18" s="246">
        <f t="shared" si="1"/>
        <v>1.615121340977428E-05</v>
      </c>
      <c r="I18" s="21"/>
    </row>
    <row r="19" spans="1:9" s="12" customFormat="1" ht="12.75">
      <c r="A19" s="4"/>
      <c r="B19" s="4">
        <v>2380</v>
      </c>
      <c r="C19" s="10" t="s">
        <v>557</v>
      </c>
      <c r="D19" s="7"/>
      <c r="E19" s="26"/>
      <c r="F19" s="80">
        <v>511</v>
      </c>
      <c r="G19" s="241"/>
      <c r="H19" s="246">
        <f t="shared" si="1"/>
        <v>2.063317513098664E-06</v>
      </c>
      <c r="I19" s="21"/>
    </row>
    <row r="20" spans="1:9" s="12" customFormat="1" ht="21.75" customHeight="1">
      <c r="A20" s="18">
        <v>750</v>
      </c>
      <c r="B20" s="18"/>
      <c r="C20" s="62" t="s">
        <v>369</v>
      </c>
      <c r="D20" s="19">
        <f>SUM(D21:D29)</f>
        <v>1429356</v>
      </c>
      <c r="E20" s="62">
        <f>SUM(E21:E29)</f>
        <v>1668856</v>
      </c>
      <c r="F20" s="77">
        <f>SUM(F21:F29)</f>
        <v>1655216</v>
      </c>
      <c r="G20" s="242">
        <f t="shared" si="0"/>
        <v>0.9918267363990662</v>
      </c>
      <c r="H20" s="245">
        <f t="shared" si="1"/>
        <v>0.006683436713818236</v>
      </c>
      <c r="I20" s="21"/>
    </row>
    <row r="21" spans="1:9" s="8" customFormat="1" ht="12.75">
      <c r="A21" s="15"/>
      <c r="B21" s="9" t="s">
        <v>258</v>
      </c>
      <c r="C21" s="10" t="s">
        <v>358</v>
      </c>
      <c r="D21" s="11">
        <v>600000</v>
      </c>
      <c r="E21" s="27">
        <v>640000</v>
      </c>
      <c r="F21" s="79">
        <v>474605</v>
      </c>
      <c r="G21" s="241">
        <f t="shared" si="0"/>
        <v>0.7415703125</v>
      </c>
      <c r="H21" s="246">
        <f t="shared" si="1"/>
        <v>0.0019163616600864806</v>
      </c>
      <c r="I21" s="21"/>
    </row>
    <row r="22" spans="1:9" s="8" customFormat="1" ht="12.75">
      <c r="A22" s="15"/>
      <c r="B22" s="9" t="s">
        <v>559</v>
      </c>
      <c r="C22" s="10" t="s">
        <v>558</v>
      </c>
      <c r="D22" s="11"/>
      <c r="E22" s="27"/>
      <c r="F22" s="79">
        <v>4482</v>
      </c>
      <c r="G22" s="241"/>
      <c r="H22" s="246">
        <f t="shared" si="1"/>
        <v>1.809743462565208E-05</v>
      </c>
      <c r="I22" s="21"/>
    </row>
    <row r="23" spans="1:9" s="1" customFormat="1" ht="12.75">
      <c r="A23" s="13"/>
      <c r="B23" s="5" t="s">
        <v>284</v>
      </c>
      <c r="C23" s="10" t="s">
        <v>388</v>
      </c>
      <c r="D23" s="7"/>
      <c r="E23" s="26"/>
      <c r="F23" s="80">
        <v>6188</v>
      </c>
      <c r="G23" s="241"/>
      <c r="H23" s="246">
        <f t="shared" si="1"/>
        <v>2.4985927144920813E-05</v>
      </c>
      <c r="I23" s="21"/>
    </row>
    <row r="24" spans="1:9" s="8" customFormat="1" ht="12.75">
      <c r="A24" s="15"/>
      <c r="B24" s="9" t="s">
        <v>264</v>
      </c>
      <c r="C24" s="10" t="s">
        <v>366</v>
      </c>
      <c r="D24" s="11">
        <v>200000</v>
      </c>
      <c r="E24" s="27">
        <v>200000</v>
      </c>
      <c r="F24" s="79">
        <v>351558</v>
      </c>
      <c r="G24" s="241">
        <f t="shared" si="0"/>
        <v>1.75779</v>
      </c>
      <c r="H24" s="246">
        <f t="shared" si="1"/>
        <v>0.0014195220709783565</v>
      </c>
      <c r="I24" s="21"/>
    </row>
    <row r="25" spans="1:9" s="14" customFormat="1" ht="38.25">
      <c r="A25" s="13"/>
      <c r="B25" s="4">
        <v>2010</v>
      </c>
      <c r="C25" s="10" t="s">
        <v>371</v>
      </c>
      <c r="D25" s="7">
        <v>613356</v>
      </c>
      <c r="E25" s="26">
        <v>613356</v>
      </c>
      <c r="F25" s="80">
        <v>613356</v>
      </c>
      <c r="G25" s="241">
        <f t="shared" si="0"/>
        <v>1</v>
      </c>
      <c r="H25" s="246">
        <f t="shared" si="1"/>
        <v>0.0024766109130413784</v>
      </c>
      <c r="I25" s="21"/>
    </row>
    <row r="26" spans="1:9" s="14" customFormat="1" ht="38.25">
      <c r="A26" s="13"/>
      <c r="B26" s="4">
        <v>2020</v>
      </c>
      <c r="C26" s="10" t="s">
        <v>368</v>
      </c>
      <c r="D26" s="7"/>
      <c r="E26" s="26">
        <v>100000</v>
      </c>
      <c r="F26" s="80">
        <v>100000</v>
      </c>
      <c r="G26" s="241">
        <f t="shared" si="0"/>
        <v>1</v>
      </c>
      <c r="H26" s="246">
        <f t="shared" si="1"/>
        <v>0.00040378033524435703</v>
      </c>
      <c r="I26" s="21"/>
    </row>
    <row r="27" spans="1:9" s="14" customFormat="1" ht="38.25">
      <c r="A27" s="13"/>
      <c r="B27" s="4">
        <v>2312</v>
      </c>
      <c r="C27" s="10" t="s">
        <v>267</v>
      </c>
      <c r="D27" s="7"/>
      <c r="E27" s="26">
        <v>32424</v>
      </c>
      <c r="F27" s="80">
        <v>37026</v>
      </c>
      <c r="G27" s="241">
        <f t="shared" si="0"/>
        <v>1.1419319022945966</v>
      </c>
      <c r="H27" s="246">
        <f t="shared" si="1"/>
        <v>0.00014950370692757564</v>
      </c>
      <c r="I27" s="21"/>
    </row>
    <row r="28" spans="1:9" s="14" customFormat="1" ht="38.25">
      <c r="A28" s="13"/>
      <c r="B28" s="4">
        <v>2360</v>
      </c>
      <c r="C28" s="10" t="s">
        <v>265</v>
      </c>
      <c r="D28" s="7">
        <v>16000</v>
      </c>
      <c r="E28" s="26">
        <v>16000</v>
      </c>
      <c r="F28" s="80">
        <v>22468</v>
      </c>
      <c r="G28" s="241">
        <f t="shared" si="0"/>
        <v>1.40425</v>
      </c>
      <c r="H28" s="246">
        <f t="shared" si="1"/>
        <v>9.072136572270214E-05</v>
      </c>
      <c r="I28" s="21"/>
    </row>
    <row r="29" spans="1:9" s="14" customFormat="1" ht="38.25">
      <c r="A29" s="13"/>
      <c r="B29" s="4">
        <v>2702</v>
      </c>
      <c r="C29" s="10" t="s">
        <v>418</v>
      </c>
      <c r="D29" s="7"/>
      <c r="E29" s="26">
        <v>67076</v>
      </c>
      <c r="F29" s="80">
        <v>45533</v>
      </c>
      <c r="G29" s="241">
        <f t="shared" si="0"/>
        <v>0.6788270022064524</v>
      </c>
      <c r="H29" s="246">
        <f t="shared" si="1"/>
        <v>0.00018385330004681307</v>
      </c>
      <c r="I29" s="21"/>
    </row>
    <row r="30" spans="1:9" s="14" customFormat="1" ht="25.5">
      <c r="A30" s="18">
        <v>751</v>
      </c>
      <c r="B30" s="18"/>
      <c r="C30" s="62" t="s">
        <v>701</v>
      </c>
      <c r="D30" s="19">
        <f>D31</f>
        <v>20342</v>
      </c>
      <c r="E30" s="62">
        <f>E31</f>
        <v>182185</v>
      </c>
      <c r="F30" s="77">
        <f>F31</f>
        <v>182185</v>
      </c>
      <c r="G30" s="242">
        <f t="shared" si="0"/>
        <v>1</v>
      </c>
      <c r="H30" s="245">
        <f aca="true" t="shared" si="2" ref="H30:H72">F30/$F$107</f>
        <v>0.0007356272037649319</v>
      </c>
      <c r="I30" s="21"/>
    </row>
    <row r="31" spans="1:9" s="14" customFormat="1" ht="38.25">
      <c r="A31" s="13"/>
      <c r="B31" s="4">
        <v>2010</v>
      </c>
      <c r="C31" s="10" t="s">
        <v>371</v>
      </c>
      <c r="D31" s="7">
        <v>20342</v>
      </c>
      <c r="E31" s="26">
        <v>182185</v>
      </c>
      <c r="F31" s="80">
        <v>182185</v>
      </c>
      <c r="G31" s="241">
        <f t="shared" si="0"/>
        <v>1</v>
      </c>
      <c r="H31" s="246">
        <f t="shared" si="2"/>
        <v>0.0007356272037649319</v>
      </c>
      <c r="I31" s="21"/>
    </row>
    <row r="32" spans="1:9" s="1" customFormat="1" ht="21.75" customHeight="1">
      <c r="A32" s="18">
        <v>754</v>
      </c>
      <c r="B32" s="17"/>
      <c r="C32" s="62" t="s">
        <v>372</v>
      </c>
      <c r="D32" s="19">
        <f>SUM(D33:D39)</f>
        <v>49000</v>
      </c>
      <c r="E32" s="62">
        <f>SUM(E33:E39)</f>
        <v>49000</v>
      </c>
      <c r="F32" s="77">
        <f>SUM(F33:F39)</f>
        <v>86465</v>
      </c>
      <c r="G32" s="242">
        <f t="shared" si="0"/>
        <v>1.7645918367346938</v>
      </c>
      <c r="H32" s="245">
        <f t="shared" si="2"/>
        <v>0.0003491286668690333</v>
      </c>
      <c r="I32" s="21"/>
    </row>
    <row r="33" spans="1:9" s="8" customFormat="1" ht="12.75">
      <c r="A33" s="13"/>
      <c r="B33" s="5" t="s">
        <v>268</v>
      </c>
      <c r="C33" s="10" t="s">
        <v>373</v>
      </c>
      <c r="D33" s="7">
        <v>35000</v>
      </c>
      <c r="E33" s="26">
        <v>35000</v>
      </c>
      <c r="F33" s="80">
        <v>70080</v>
      </c>
      <c r="G33" s="241">
        <f aca="true" t="shared" si="3" ref="G33:G70">F33/E33</f>
        <v>2.0022857142857142</v>
      </c>
      <c r="H33" s="246">
        <f t="shared" si="2"/>
        <v>0.0002829692589392454</v>
      </c>
      <c r="I33" s="21"/>
    </row>
    <row r="34" spans="1:9" s="8" customFormat="1" ht="12.75">
      <c r="A34" s="13"/>
      <c r="B34" s="9" t="s">
        <v>258</v>
      </c>
      <c r="C34" s="10" t="s">
        <v>358</v>
      </c>
      <c r="D34" s="7">
        <v>2000</v>
      </c>
      <c r="E34" s="26">
        <v>2000</v>
      </c>
      <c r="F34" s="80">
        <v>2431</v>
      </c>
      <c r="G34" s="241">
        <f t="shared" si="3"/>
        <v>1.2155</v>
      </c>
      <c r="H34" s="246">
        <f t="shared" si="2"/>
        <v>9.81589994979032E-06</v>
      </c>
      <c r="I34" s="21"/>
    </row>
    <row r="35" spans="1:9" s="1" customFormat="1" ht="12.75">
      <c r="A35" s="13"/>
      <c r="B35" s="5" t="s">
        <v>284</v>
      </c>
      <c r="C35" s="10" t="s">
        <v>388</v>
      </c>
      <c r="D35" s="7"/>
      <c r="E35" s="26"/>
      <c r="F35" s="80">
        <v>1593</v>
      </c>
      <c r="G35" s="241"/>
      <c r="H35" s="246">
        <f t="shared" si="2"/>
        <v>6.432220740442607E-06</v>
      </c>
      <c r="I35" s="21"/>
    </row>
    <row r="36" spans="1:9" s="8" customFormat="1" ht="12.75">
      <c r="A36" s="15"/>
      <c r="B36" s="9" t="s">
        <v>264</v>
      </c>
      <c r="C36" s="10" t="s">
        <v>366</v>
      </c>
      <c r="D36" s="11"/>
      <c r="E36" s="27"/>
      <c r="F36" s="79">
        <v>362</v>
      </c>
      <c r="G36" s="241"/>
      <c r="H36" s="246">
        <f t="shared" si="2"/>
        <v>1.4616848135845724E-06</v>
      </c>
      <c r="I36" s="21"/>
    </row>
    <row r="37" spans="1:9" s="8" customFormat="1" ht="38.25">
      <c r="A37" s="13"/>
      <c r="B37" s="4">
        <v>2010</v>
      </c>
      <c r="C37" s="10" t="s">
        <v>371</v>
      </c>
      <c r="D37" s="7">
        <v>7000</v>
      </c>
      <c r="E37" s="26">
        <v>7000</v>
      </c>
      <c r="F37" s="80">
        <v>6999</v>
      </c>
      <c r="G37" s="241">
        <f t="shared" si="3"/>
        <v>0.9998571428571429</v>
      </c>
      <c r="H37" s="246">
        <f t="shared" si="2"/>
        <v>2.826058566375255E-05</v>
      </c>
      <c r="I37" s="21"/>
    </row>
    <row r="38" spans="1:9" s="16" customFormat="1" ht="38.25">
      <c r="A38" s="13"/>
      <c r="B38" s="4">
        <v>6310</v>
      </c>
      <c r="C38" s="10" t="s">
        <v>269</v>
      </c>
      <c r="D38" s="7"/>
      <c r="E38" s="26">
        <v>5000</v>
      </c>
      <c r="F38" s="80">
        <v>5000</v>
      </c>
      <c r="G38" s="241">
        <f t="shared" si="3"/>
        <v>1</v>
      </c>
      <c r="H38" s="246">
        <f t="shared" si="2"/>
        <v>2.018901676221785E-05</v>
      </c>
      <c r="I38" s="51"/>
    </row>
    <row r="39" spans="1:9" s="16" customFormat="1" ht="25.5">
      <c r="A39" s="13"/>
      <c r="B39" s="4">
        <v>6330</v>
      </c>
      <c r="C39" s="6" t="s">
        <v>299</v>
      </c>
      <c r="D39" s="7">
        <v>5000</v>
      </c>
      <c r="E39" s="26"/>
      <c r="F39" s="80"/>
      <c r="G39" s="241"/>
      <c r="H39" s="246">
        <f t="shared" si="2"/>
        <v>0</v>
      </c>
      <c r="I39" s="51"/>
    </row>
    <row r="40" spans="1:9" s="16" customFormat="1" ht="38.25">
      <c r="A40" s="18">
        <v>756</v>
      </c>
      <c r="B40" s="17"/>
      <c r="C40" s="62" t="s">
        <v>87</v>
      </c>
      <c r="D40" s="19">
        <f>SUM(D41:D55)</f>
        <v>133592465</v>
      </c>
      <c r="E40" s="62">
        <f>SUM(E41:E55)</f>
        <v>134205245</v>
      </c>
      <c r="F40" s="77">
        <f>SUM(F41:F55)</f>
        <v>135630492</v>
      </c>
      <c r="G40" s="242">
        <f t="shared" si="3"/>
        <v>1.0106199053546678</v>
      </c>
      <c r="H40" s="245">
        <f t="shared" si="2"/>
        <v>0.5476492552911708</v>
      </c>
      <c r="I40" s="21"/>
    </row>
    <row r="41" spans="1:9" s="16" customFormat="1" ht="12.75">
      <c r="A41" s="15"/>
      <c r="B41" s="9" t="s">
        <v>270</v>
      </c>
      <c r="C41" s="83" t="s">
        <v>375</v>
      </c>
      <c r="D41" s="11">
        <v>63866665</v>
      </c>
      <c r="E41" s="27">
        <v>63866665</v>
      </c>
      <c r="F41" s="79">
        <v>62371220</v>
      </c>
      <c r="G41" s="241">
        <f t="shared" si="3"/>
        <v>0.9765848897856182</v>
      </c>
      <c r="H41" s="246">
        <f t="shared" si="2"/>
        <v>0.25184272121199547</v>
      </c>
      <c r="I41" s="21"/>
    </row>
    <row r="42" spans="1:9" s="1" customFormat="1" ht="12.75">
      <c r="A42" s="15"/>
      <c r="B42" s="9" t="s">
        <v>271</v>
      </c>
      <c r="C42" s="83" t="s">
        <v>376</v>
      </c>
      <c r="D42" s="11">
        <v>5000000</v>
      </c>
      <c r="E42" s="27">
        <v>5000000</v>
      </c>
      <c r="F42" s="79">
        <v>5113472</v>
      </c>
      <c r="G42" s="241">
        <f t="shared" si="3"/>
        <v>1.0226944</v>
      </c>
      <c r="H42" s="246">
        <f t="shared" si="2"/>
        <v>0.02064719438422633</v>
      </c>
      <c r="I42" s="21"/>
    </row>
    <row r="43" spans="1:9" s="1" customFormat="1" ht="12.75">
      <c r="A43" s="15"/>
      <c r="B43" s="5" t="s">
        <v>272</v>
      </c>
      <c r="C43" s="10" t="s">
        <v>377</v>
      </c>
      <c r="D43" s="11">
        <v>51000000</v>
      </c>
      <c r="E43" s="27">
        <v>51000000</v>
      </c>
      <c r="F43" s="79">
        <v>53711379</v>
      </c>
      <c r="G43" s="241">
        <f t="shared" si="3"/>
        <v>1.0531642941176471</v>
      </c>
      <c r="H43" s="246">
        <f t="shared" si="2"/>
        <v>0.21687598619056717</v>
      </c>
      <c r="I43" s="21"/>
    </row>
    <row r="44" spans="1:9" s="1" customFormat="1" ht="12.75">
      <c r="A44" s="15"/>
      <c r="B44" s="5" t="s">
        <v>273</v>
      </c>
      <c r="C44" s="10" t="s">
        <v>378</v>
      </c>
      <c r="D44" s="11">
        <v>300000</v>
      </c>
      <c r="E44" s="27">
        <v>300000</v>
      </c>
      <c r="F44" s="79">
        <v>252896</v>
      </c>
      <c r="G44" s="241">
        <f t="shared" si="3"/>
        <v>0.8429866666666667</v>
      </c>
      <c r="H44" s="246">
        <f t="shared" si="2"/>
        <v>0.0010211443166195692</v>
      </c>
      <c r="I44" s="21"/>
    </row>
    <row r="45" spans="1:9" s="1" customFormat="1" ht="12.75">
      <c r="A45" s="13"/>
      <c r="B45" s="5" t="s">
        <v>274</v>
      </c>
      <c r="C45" s="10" t="s">
        <v>379</v>
      </c>
      <c r="D45" s="7">
        <v>6800</v>
      </c>
      <c r="E45" s="26">
        <v>6800</v>
      </c>
      <c r="F45" s="80">
        <v>6365</v>
      </c>
      <c r="G45" s="241">
        <f t="shared" si="3"/>
        <v>0.9360294117647059</v>
      </c>
      <c r="H45" s="246">
        <f t="shared" si="2"/>
        <v>2.5700618338303324E-05</v>
      </c>
      <c r="I45" s="21"/>
    </row>
    <row r="46" spans="1:9" s="1" customFormat="1" ht="12.75">
      <c r="A46" s="13"/>
      <c r="B46" s="5" t="s">
        <v>275</v>
      </c>
      <c r="C46" s="10" t="s">
        <v>380</v>
      </c>
      <c r="D46" s="7">
        <v>2500000</v>
      </c>
      <c r="E46" s="26">
        <v>2500000</v>
      </c>
      <c r="F46" s="80">
        <v>2243022</v>
      </c>
      <c r="G46" s="241">
        <f t="shared" si="3"/>
        <v>0.8972088</v>
      </c>
      <c r="H46" s="246">
        <f t="shared" si="2"/>
        <v>0.009056881751204681</v>
      </c>
      <c r="I46" s="21"/>
    </row>
    <row r="47" spans="1:9" s="1" customFormat="1" ht="25.5">
      <c r="A47" s="13"/>
      <c r="B47" s="5" t="s">
        <v>276</v>
      </c>
      <c r="C47" s="10" t="s">
        <v>22</v>
      </c>
      <c r="D47" s="7">
        <v>500000</v>
      </c>
      <c r="E47" s="26">
        <v>500000</v>
      </c>
      <c r="F47" s="80">
        <v>350178</v>
      </c>
      <c r="G47" s="241">
        <f t="shared" si="3"/>
        <v>0.700356</v>
      </c>
      <c r="H47" s="246">
        <f t="shared" si="2"/>
        <v>0.0014139499023519844</v>
      </c>
      <c r="I47" s="21"/>
    </row>
    <row r="48" spans="1:9" s="1" customFormat="1" ht="12.75">
      <c r="A48" s="13"/>
      <c r="B48" s="5" t="s">
        <v>277</v>
      </c>
      <c r="C48" s="10" t="s">
        <v>381</v>
      </c>
      <c r="D48" s="7">
        <v>900000</v>
      </c>
      <c r="E48" s="26">
        <v>900000</v>
      </c>
      <c r="F48" s="80">
        <v>784197</v>
      </c>
      <c r="G48" s="241">
        <f t="shared" si="3"/>
        <v>0.87133</v>
      </c>
      <c r="H48" s="246">
        <f t="shared" si="2"/>
        <v>0.0031664332755761905</v>
      </c>
      <c r="I48" s="21"/>
    </row>
    <row r="49" spans="1:9" s="1" customFormat="1" ht="12.75">
      <c r="A49" s="13"/>
      <c r="B49" s="5" t="s">
        <v>278</v>
      </c>
      <c r="C49" s="10" t="s">
        <v>382</v>
      </c>
      <c r="D49" s="7">
        <v>19000</v>
      </c>
      <c r="E49" s="26">
        <v>19000</v>
      </c>
      <c r="F49" s="80">
        <v>17884</v>
      </c>
      <c r="G49" s="241">
        <f t="shared" si="3"/>
        <v>0.9412631578947368</v>
      </c>
      <c r="H49" s="246">
        <f t="shared" si="2"/>
        <v>7.22120751551008E-05</v>
      </c>
      <c r="I49" s="21"/>
    </row>
    <row r="50" spans="1:9" s="1" customFormat="1" ht="12.75">
      <c r="A50" s="13"/>
      <c r="B50" s="5" t="s">
        <v>279</v>
      </c>
      <c r="C50" s="10" t="s">
        <v>383</v>
      </c>
      <c r="D50" s="7">
        <v>3500000</v>
      </c>
      <c r="E50" s="26">
        <v>3500000</v>
      </c>
      <c r="F50" s="80">
        <v>4369248</v>
      </c>
      <c r="G50" s="241">
        <f t="shared" si="3"/>
        <v>1.2483565714285714</v>
      </c>
      <c r="H50" s="246">
        <f t="shared" si="2"/>
        <v>0.017642164222057364</v>
      </c>
      <c r="I50" s="21"/>
    </row>
    <row r="51" spans="1:9" s="1" customFormat="1" ht="12.75">
      <c r="A51" s="13"/>
      <c r="B51" s="5" t="s">
        <v>280</v>
      </c>
      <c r="C51" s="10" t="s">
        <v>384</v>
      </c>
      <c r="D51" s="7">
        <v>1100000</v>
      </c>
      <c r="E51" s="26">
        <v>1100000</v>
      </c>
      <c r="F51" s="80">
        <v>1606774</v>
      </c>
      <c r="G51" s="241">
        <f t="shared" si="3"/>
        <v>1.4607036363636363</v>
      </c>
      <c r="H51" s="246">
        <f t="shared" si="2"/>
        <v>0.006487837443819165</v>
      </c>
      <c r="I51" s="21"/>
    </row>
    <row r="52" spans="1:9" s="1" customFormat="1" ht="12.75">
      <c r="A52" s="13"/>
      <c r="B52" s="5" t="s">
        <v>281</v>
      </c>
      <c r="C52" s="10" t="s">
        <v>385</v>
      </c>
      <c r="D52" s="7">
        <v>150000</v>
      </c>
      <c r="E52" s="26">
        <v>150000</v>
      </c>
      <c r="F52" s="80">
        <v>157820</v>
      </c>
      <c r="G52" s="241">
        <f t="shared" si="3"/>
        <v>1.0521333333333334</v>
      </c>
      <c r="H52" s="246">
        <f t="shared" si="2"/>
        <v>0.0006372461250826443</v>
      </c>
      <c r="I52" s="21"/>
    </row>
    <row r="53" spans="1:9" s="1" customFormat="1" ht="12.75">
      <c r="A53" s="13"/>
      <c r="B53" s="5" t="s">
        <v>282</v>
      </c>
      <c r="C53" s="10" t="s">
        <v>443</v>
      </c>
      <c r="D53" s="7">
        <v>4000000</v>
      </c>
      <c r="E53" s="26">
        <v>4000000</v>
      </c>
      <c r="F53" s="80">
        <v>3487449</v>
      </c>
      <c r="G53" s="241">
        <f t="shared" si="3"/>
        <v>0.87186225</v>
      </c>
      <c r="H53" s="246">
        <f t="shared" si="2"/>
        <v>0.014081633263675977</v>
      </c>
      <c r="I53" s="21"/>
    </row>
    <row r="54" spans="1:9" s="1" customFormat="1" ht="12.75">
      <c r="A54" s="13"/>
      <c r="B54" s="5" t="s">
        <v>283</v>
      </c>
      <c r="C54" s="10" t="s">
        <v>416</v>
      </c>
      <c r="D54" s="7"/>
      <c r="E54" s="26">
        <v>612780</v>
      </c>
      <c r="F54" s="80">
        <v>523720</v>
      </c>
      <c r="G54" s="241">
        <f t="shared" si="3"/>
        <v>0.8546623584320637</v>
      </c>
      <c r="H54" s="246">
        <f t="shared" si="2"/>
        <v>0.0021146783717417464</v>
      </c>
      <c r="I54" s="21"/>
    </row>
    <row r="55" spans="1:9" s="1" customFormat="1" ht="12.75">
      <c r="A55" s="13"/>
      <c r="B55" s="5" t="s">
        <v>263</v>
      </c>
      <c r="C55" s="10" t="s">
        <v>386</v>
      </c>
      <c r="D55" s="7">
        <v>750000</v>
      </c>
      <c r="E55" s="26">
        <v>750000</v>
      </c>
      <c r="F55" s="80">
        <v>634868</v>
      </c>
      <c r="G55" s="241">
        <f t="shared" si="3"/>
        <v>0.8464906666666666</v>
      </c>
      <c r="H55" s="246">
        <f t="shared" si="2"/>
        <v>0.0025634721387591446</v>
      </c>
      <c r="I55" s="21"/>
    </row>
    <row r="56" spans="1:9" s="1" customFormat="1" ht="21.75" customHeight="1">
      <c r="A56" s="18">
        <v>758</v>
      </c>
      <c r="B56" s="17"/>
      <c r="C56" s="62" t="s">
        <v>387</v>
      </c>
      <c r="D56" s="19">
        <f>SUM(D57:D62)</f>
        <v>32546669</v>
      </c>
      <c r="E56" s="62">
        <f>SUM(E57:E62)</f>
        <v>38187359</v>
      </c>
      <c r="F56" s="77">
        <f>SUM(F57:F62)</f>
        <v>38723429</v>
      </c>
      <c r="G56" s="242">
        <f t="shared" si="3"/>
        <v>1.014037891439416</v>
      </c>
      <c r="H56" s="245">
        <f t="shared" si="2"/>
        <v>0.15635759143431058</v>
      </c>
      <c r="I56" s="21"/>
    </row>
    <row r="57" spans="1:9" s="1" customFormat="1" ht="12.75">
      <c r="A57" s="13"/>
      <c r="B57" s="5" t="s">
        <v>284</v>
      </c>
      <c r="C57" s="10" t="s">
        <v>388</v>
      </c>
      <c r="D57" s="7">
        <v>450000</v>
      </c>
      <c r="E57" s="26">
        <v>450000</v>
      </c>
      <c r="F57" s="80">
        <v>988562</v>
      </c>
      <c r="G57" s="241">
        <f t="shared" si="3"/>
        <v>2.1968044444444446</v>
      </c>
      <c r="H57" s="246">
        <f t="shared" si="2"/>
        <v>0.0039916189576983205</v>
      </c>
      <c r="I57" s="21"/>
    </row>
    <row r="58" spans="1:9" s="16" customFormat="1" ht="12.75">
      <c r="A58" s="13"/>
      <c r="B58" s="4">
        <v>2920</v>
      </c>
      <c r="C58" s="10" t="s">
        <v>389</v>
      </c>
      <c r="D58" s="7">
        <v>32096669</v>
      </c>
      <c r="E58" s="26">
        <v>37737359</v>
      </c>
      <c r="F58" s="80">
        <v>37737359</v>
      </c>
      <c r="G58" s="241">
        <f t="shared" si="3"/>
        <v>1</v>
      </c>
      <c r="H58" s="246">
        <f t="shared" si="2"/>
        <v>0.15237603468256652</v>
      </c>
      <c r="I58" s="21"/>
    </row>
    <row r="59" spans="1:9" s="1" customFormat="1" ht="25.5">
      <c r="A59" s="13"/>
      <c r="B59" s="5" t="s">
        <v>276</v>
      </c>
      <c r="C59" s="10" t="s">
        <v>22</v>
      </c>
      <c r="D59" s="7"/>
      <c r="E59" s="26"/>
      <c r="F59" s="80">
        <v>2153</v>
      </c>
      <c r="G59" s="241"/>
      <c r="H59" s="246">
        <f t="shared" si="2"/>
        <v>8.693390617811007E-06</v>
      </c>
      <c r="I59" s="21"/>
    </row>
    <row r="60" spans="1:9" s="1" customFormat="1" ht="12.75">
      <c r="A60" s="13"/>
      <c r="B60" s="5" t="s">
        <v>277</v>
      </c>
      <c r="C60" s="10" t="s">
        <v>381</v>
      </c>
      <c r="D60" s="7"/>
      <c r="E60" s="26"/>
      <c r="F60" s="80">
        <v>-646</v>
      </c>
      <c r="G60" s="241"/>
      <c r="H60" s="246">
        <f t="shared" si="2"/>
        <v>-2.6084209656785462E-06</v>
      </c>
      <c r="I60" s="21"/>
    </row>
    <row r="61" spans="1:9" s="1" customFormat="1" ht="12.75">
      <c r="A61" s="13"/>
      <c r="B61" s="5" t="s">
        <v>282</v>
      </c>
      <c r="C61" s="10" t="s">
        <v>443</v>
      </c>
      <c r="D61" s="7"/>
      <c r="E61" s="26"/>
      <c r="F61" s="80">
        <v>-353</v>
      </c>
      <c r="G61" s="241"/>
      <c r="H61" s="246">
        <f t="shared" si="2"/>
        <v>-1.4253445834125802E-06</v>
      </c>
      <c r="I61" s="21"/>
    </row>
    <row r="62" spans="1:9" s="1" customFormat="1" ht="12.75">
      <c r="A62" s="13"/>
      <c r="B62" s="5" t="s">
        <v>263</v>
      </c>
      <c r="C62" s="10" t="s">
        <v>386</v>
      </c>
      <c r="D62" s="7"/>
      <c r="E62" s="26"/>
      <c r="F62" s="80">
        <v>-3646</v>
      </c>
      <c r="G62" s="241"/>
      <c r="H62" s="246">
        <f t="shared" si="2"/>
        <v>-1.4721831023009257E-05</v>
      </c>
      <c r="I62" s="21"/>
    </row>
    <row r="63" spans="1:9" s="16" customFormat="1" ht="21.75" customHeight="1">
      <c r="A63" s="18">
        <v>801</v>
      </c>
      <c r="B63" s="17"/>
      <c r="C63" s="62" t="s">
        <v>398</v>
      </c>
      <c r="D63" s="19">
        <f>SUM(D65:D71)</f>
        <v>172400</v>
      </c>
      <c r="E63" s="62">
        <f>SUM(E64:E71)</f>
        <v>699500</v>
      </c>
      <c r="F63" s="77">
        <f>SUM(F64:F71)</f>
        <v>745003</v>
      </c>
      <c r="G63" s="242">
        <f t="shared" si="3"/>
        <v>1.065050750536097</v>
      </c>
      <c r="H63" s="245">
        <f t="shared" si="2"/>
        <v>0.003008175610980517</v>
      </c>
      <c r="I63" s="21"/>
    </row>
    <row r="64" spans="1:9" s="1" customFormat="1" ht="12.75">
      <c r="A64" s="59"/>
      <c r="B64" s="81" t="s">
        <v>290</v>
      </c>
      <c r="C64" s="82" t="s">
        <v>392</v>
      </c>
      <c r="D64" s="7"/>
      <c r="E64" s="26"/>
      <c r="F64" s="80">
        <v>39148</v>
      </c>
      <c r="G64" s="241"/>
      <c r="H64" s="246">
        <f t="shared" si="2"/>
        <v>0.00015807192564146089</v>
      </c>
      <c r="I64" s="21"/>
    </row>
    <row r="65" spans="1:9" s="8" customFormat="1" ht="12.75">
      <c r="A65" s="15"/>
      <c r="B65" s="9" t="s">
        <v>559</v>
      </c>
      <c r="C65" s="10" t="s">
        <v>558</v>
      </c>
      <c r="D65" s="11"/>
      <c r="E65" s="27"/>
      <c r="F65" s="79">
        <v>519</v>
      </c>
      <c r="G65" s="241"/>
      <c r="H65" s="246">
        <f t="shared" si="2"/>
        <v>2.095619939918213E-06</v>
      </c>
      <c r="I65" s="21"/>
    </row>
    <row r="66" spans="1:9" s="1" customFormat="1" ht="12.75">
      <c r="A66" s="13"/>
      <c r="B66" s="5" t="s">
        <v>284</v>
      </c>
      <c r="C66" s="10" t="s">
        <v>388</v>
      </c>
      <c r="D66" s="7"/>
      <c r="E66" s="26"/>
      <c r="F66" s="80">
        <v>290</v>
      </c>
      <c r="G66" s="241"/>
      <c r="H66" s="246">
        <f t="shared" si="2"/>
        <v>1.1709629722086353E-06</v>
      </c>
      <c r="I66" s="21"/>
    </row>
    <row r="67" spans="1:9" s="8" customFormat="1" ht="12.75">
      <c r="A67" s="15"/>
      <c r="B67" s="9" t="s">
        <v>560</v>
      </c>
      <c r="C67" s="10" t="s">
        <v>561</v>
      </c>
      <c r="D67" s="11"/>
      <c r="E67" s="27"/>
      <c r="F67" s="79">
        <v>10419</v>
      </c>
      <c r="G67" s="241"/>
      <c r="H67" s="246">
        <f t="shared" si="2"/>
        <v>4.206987312910956E-05</v>
      </c>
      <c r="I67" s="21"/>
    </row>
    <row r="68" spans="1:9" s="1" customFormat="1" ht="12.75">
      <c r="A68" s="56"/>
      <c r="B68" s="9" t="s">
        <v>264</v>
      </c>
      <c r="C68" s="10" t="s">
        <v>366</v>
      </c>
      <c r="D68" s="7"/>
      <c r="E68" s="26"/>
      <c r="F68" s="80">
        <v>30000</v>
      </c>
      <c r="G68" s="241"/>
      <c r="H68" s="246">
        <f t="shared" si="2"/>
        <v>0.00012113410057330711</v>
      </c>
      <c r="I68" s="21"/>
    </row>
    <row r="69" spans="1:9" s="16" customFormat="1" ht="25.5">
      <c r="A69" s="13"/>
      <c r="B69" s="4">
        <v>2030</v>
      </c>
      <c r="C69" s="10" t="s">
        <v>399</v>
      </c>
      <c r="D69" s="7"/>
      <c r="E69" s="26">
        <v>27100</v>
      </c>
      <c r="F69" s="80">
        <v>26799</v>
      </c>
      <c r="G69" s="241">
        <f t="shared" si="3"/>
        <v>0.9888929889298893</v>
      </c>
      <c r="H69" s="246">
        <f t="shared" si="2"/>
        <v>0.00010820909204213523</v>
      </c>
      <c r="I69" s="21"/>
    </row>
    <row r="70" spans="1:9" s="16" customFormat="1" ht="38.25">
      <c r="A70" s="13"/>
      <c r="B70" s="4">
        <v>2310</v>
      </c>
      <c r="C70" s="10" t="s">
        <v>267</v>
      </c>
      <c r="D70" s="7">
        <v>172400</v>
      </c>
      <c r="E70" s="26">
        <v>172400</v>
      </c>
      <c r="F70" s="80">
        <v>165254</v>
      </c>
      <c r="G70" s="241">
        <f t="shared" si="3"/>
        <v>0.9585498839907193</v>
      </c>
      <c r="H70" s="246">
        <f t="shared" si="2"/>
        <v>0.0006672631552047097</v>
      </c>
      <c r="I70" s="21"/>
    </row>
    <row r="71" spans="1:9" s="16" customFormat="1" ht="38.25">
      <c r="A71" s="13"/>
      <c r="B71" s="4">
        <v>6290</v>
      </c>
      <c r="C71" s="10" t="s">
        <v>417</v>
      </c>
      <c r="D71" s="7"/>
      <c r="E71" s="26">
        <v>500000</v>
      </c>
      <c r="F71" s="80">
        <v>472574</v>
      </c>
      <c r="G71" s="241">
        <f aca="true" t="shared" si="4" ref="G71:G100">F71/E71</f>
        <v>0.945148</v>
      </c>
      <c r="H71" s="246">
        <f t="shared" si="2"/>
        <v>0.0019081608814776677</v>
      </c>
      <c r="I71" s="21"/>
    </row>
    <row r="72" spans="1:9" s="1" customFormat="1" ht="21.75" customHeight="1">
      <c r="A72" s="18">
        <v>851</v>
      </c>
      <c r="B72" s="17"/>
      <c r="C72" s="62" t="s">
        <v>390</v>
      </c>
      <c r="D72" s="19">
        <f>SUM(D73:D75)</f>
        <v>2100000</v>
      </c>
      <c r="E72" s="62">
        <f>SUM(E73:E75)</f>
        <v>2100000</v>
      </c>
      <c r="F72" s="77">
        <f>SUM(F73:F75)</f>
        <v>2550807</v>
      </c>
      <c r="G72" s="242">
        <f t="shared" si="4"/>
        <v>1.21467</v>
      </c>
      <c r="H72" s="245">
        <f t="shared" si="2"/>
        <v>0.010299657056036526</v>
      </c>
      <c r="I72" s="21"/>
    </row>
    <row r="73" spans="1:9" s="1" customFormat="1" ht="12.75">
      <c r="A73" s="13"/>
      <c r="B73" s="5" t="s">
        <v>288</v>
      </c>
      <c r="C73" s="10" t="s">
        <v>391</v>
      </c>
      <c r="D73" s="7">
        <v>2100000</v>
      </c>
      <c r="E73" s="26">
        <v>2100000</v>
      </c>
      <c r="F73" s="80">
        <v>2526835</v>
      </c>
      <c r="G73" s="241">
        <f t="shared" si="4"/>
        <v>1.203254761904762</v>
      </c>
      <c r="H73" s="246">
        <f>F73/$F$107</f>
        <v>0.01020286283407175</v>
      </c>
      <c r="I73" s="21"/>
    </row>
    <row r="74" spans="1:9" s="1" customFormat="1" ht="51">
      <c r="A74" s="56"/>
      <c r="B74" s="5" t="s">
        <v>260</v>
      </c>
      <c r="C74" s="10" t="s">
        <v>414</v>
      </c>
      <c r="D74" s="7"/>
      <c r="E74" s="26"/>
      <c r="F74" s="80">
        <v>15972</v>
      </c>
      <c r="G74" s="241"/>
      <c r="H74" s="246">
        <f>F74/$F$107</f>
        <v>6.44917951452287E-05</v>
      </c>
      <c r="I74" s="21"/>
    </row>
    <row r="75" spans="1:9" s="1" customFormat="1" ht="12.75">
      <c r="A75" s="56"/>
      <c r="B75" s="9" t="s">
        <v>264</v>
      </c>
      <c r="C75" s="10" t="s">
        <v>366</v>
      </c>
      <c r="D75" s="7"/>
      <c r="E75" s="26"/>
      <c r="F75" s="80">
        <v>8000</v>
      </c>
      <c r="G75" s="241"/>
      <c r="H75" s="246">
        <f>F75/$F$107</f>
        <v>3.230242681954856E-05</v>
      </c>
      <c r="I75" s="21"/>
    </row>
    <row r="76" spans="1:9" s="1" customFormat="1" ht="21.75" customHeight="1">
      <c r="A76" s="103">
        <v>852</v>
      </c>
      <c r="B76" s="17"/>
      <c r="C76" s="62" t="s">
        <v>289</v>
      </c>
      <c r="D76" s="19">
        <f>SUM(D77:D82)</f>
        <v>5140600</v>
      </c>
      <c r="E76" s="62">
        <f>SUM(E77:E82)</f>
        <v>13735593</v>
      </c>
      <c r="F76" s="77">
        <f>SUM(F77:F82)</f>
        <v>13444144</v>
      </c>
      <c r="G76" s="242">
        <f t="shared" si="4"/>
        <v>0.9787814767079951</v>
      </c>
      <c r="H76" s="245">
        <f aca="true" t="shared" si="5" ref="H76:H85">F76/$F$107</f>
        <v>0.05428480971393411</v>
      </c>
      <c r="I76" s="21"/>
    </row>
    <row r="77" spans="1:9" s="1" customFormat="1" ht="12.75">
      <c r="A77" s="59"/>
      <c r="B77" s="81" t="s">
        <v>290</v>
      </c>
      <c r="C77" s="82" t="s">
        <v>392</v>
      </c>
      <c r="D77" s="7">
        <v>162000</v>
      </c>
      <c r="E77" s="26">
        <v>162000</v>
      </c>
      <c r="F77" s="80">
        <v>145617</v>
      </c>
      <c r="G77" s="241">
        <f t="shared" si="4"/>
        <v>0.8988703703703703</v>
      </c>
      <c r="H77" s="246">
        <f t="shared" si="5"/>
        <v>0.0005879728107727754</v>
      </c>
      <c r="I77" s="21"/>
    </row>
    <row r="78" spans="1:9" s="1" customFormat="1" ht="12.75">
      <c r="A78" s="56"/>
      <c r="B78" s="5" t="s">
        <v>284</v>
      </c>
      <c r="C78" s="10" t="s">
        <v>388</v>
      </c>
      <c r="D78" s="7">
        <v>18400</v>
      </c>
      <c r="E78" s="26">
        <v>18400</v>
      </c>
      <c r="F78" s="80">
        <v>17619</v>
      </c>
      <c r="G78" s="241">
        <f t="shared" si="4"/>
        <v>0.957554347826087</v>
      </c>
      <c r="H78" s="246">
        <f t="shared" si="5"/>
        <v>7.114205726670327E-05</v>
      </c>
      <c r="I78" s="21"/>
    </row>
    <row r="79" spans="1:9" s="1" customFormat="1" ht="12.75">
      <c r="A79" s="56"/>
      <c r="B79" s="9" t="s">
        <v>264</v>
      </c>
      <c r="C79" s="10" t="s">
        <v>366</v>
      </c>
      <c r="D79" s="7">
        <v>3200</v>
      </c>
      <c r="E79" s="26">
        <v>3200</v>
      </c>
      <c r="F79" s="80">
        <v>47115</v>
      </c>
      <c r="G79" s="241"/>
      <c r="H79" s="246">
        <f t="shared" si="5"/>
        <v>0.0001902411049503788</v>
      </c>
      <c r="I79" s="21"/>
    </row>
    <row r="80" spans="1:9" s="1" customFormat="1" ht="38.25">
      <c r="A80" s="56"/>
      <c r="B80" s="4">
        <v>2010</v>
      </c>
      <c r="C80" s="10" t="s">
        <v>371</v>
      </c>
      <c r="D80" s="7">
        <v>4957000</v>
      </c>
      <c r="E80" s="26">
        <v>12243545</v>
      </c>
      <c r="F80" s="80">
        <v>12027220</v>
      </c>
      <c r="G80" s="241">
        <f t="shared" si="4"/>
        <v>0.9823315061119962</v>
      </c>
      <c r="H80" s="246">
        <f t="shared" si="5"/>
        <v>0.04856354923657635</v>
      </c>
      <c r="I80" s="21"/>
    </row>
    <row r="81" spans="1:9" s="1" customFormat="1" ht="25.5">
      <c r="A81" s="56"/>
      <c r="B81" s="4">
        <v>2030</v>
      </c>
      <c r="C81" s="10" t="s">
        <v>399</v>
      </c>
      <c r="D81" s="7"/>
      <c r="E81" s="26">
        <v>1263139</v>
      </c>
      <c r="F81" s="80">
        <v>1161305</v>
      </c>
      <c r="G81" s="241">
        <f t="shared" si="4"/>
        <v>0.9193802107289855</v>
      </c>
      <c r="H81" s="246">
        <f t="shared" si="5"/>
        <v>0.00468912122220948</v>
      </c>
      <c r="I81" s="21"/>
    </row>
    <row r="82" spans="1:9" s="1" customFormat="1" ht="38.25">
      <c r="A82" s="56"/>
      <c r="B82" s="60">
        <v>6310</v>
      </c>
      <c r="C82" s="10" t="s">
        <v>269</v>
      </c>
      <c r="D82" s="7"/>
      <c r="E82" s="26">
        <v>45309</v>
      </c>
      <c r="F82" s="80">
        <v>45268</v>
      </c>
      <c r="G82" s="241">
        <f t="shared" si="4"/>
        <v>0.9990951025182635</v>
      </c>
      <c r="H82" s="246">
        <f t="shared" si="5"/>
        <v>0.00018278328215841553</v>
      </c>
      <c r="I82" s="21"/>
    </row>
    <row r="83" spans="1:9" s="1" customFormat="1" ht="21.75" customHeight="1">
      <c r="A83" s="18">
        <v>853</v>
      </c>
      <c r="B83" s="17"/>
      <c r="C83" s="62" t="s">
        <v>173</v>
      </c>
      <c r="D83" s="19">
        <f>SUM(D84:D85)</f>
        <v>470800</v>
      </c>
      <c r="E83" s="62">
        <f>SUM(E84:E85)</f>
        <v>470800</v>
      </c>
      <c r="F83" s="77">
        <f>SUM(F84:F85)</f>
        <v>453940</v>
      </c>
      <c r="G83" s="242">
        <f t="shared" si="4"/>
        <v>0.9641886151231945</v>
      </c>
      <c r="H83" s="245">
        <f t="shared" si="5"/>
        <v>0.0018329204538082343</v>
      </c>
      <c r="I83" s="21"/>
    </row>
    <row r="84" spans="1:9" s="1" customFormat="1" ht="12.75">
      <c r="A84" s="59"/>
      <c r="B84" s="81" t="s">
        <v>290</v>
      </c>
      <c r="C84" s="114" t="s">
        <v>392</v>
      </c>
      <c r="D84" s="7">
        <v>470800</v>
      </c>
      <c r="E84" s="26">
        <v>470800</v>
      </c>
      <c r="F84" s="80">
        <v>453816</v>
      </c>
      <c r="G84" s="241">
        <f t="shared" si="4"/>
        <v>0.9639252336448598</v>
      </c>
      <c r="H84" s="246">
        <f t="shared" si="5"/>
        <v>0.0018324197661925311</v>
      </c>
      <c r="I84" s="21"/>
    </row>
    <row r="85" spans="1:9" s="1" customFormat="1" ht="12.75">
      <c r="A85" s="13"/>
      <c r="B85" s="5" t="s">
        <v>284</v>
      </c>
      <c r="C85" s="10" t="s">
        <v>388</v>
      </c>
      <c r="D85" s="7"/>
      <c r="E85" s="26"/>
      <c r="F85" s="80">
        <v>124</v>
      </c>
      <c r="G85" s="241"/>
      <c r="H85" s="246">
        <f t="shared" si="5"/>
        <v>5.006876157030027E-07</v>
      </c>
      <c r="I85" s="21"/>
    </row>
    <row r="86" spans="1:9" s="1" customFormat="1" ht="21.75" customHeight="1">
      <c r="A86" s="18">
        <v>854</v>
      </c>
      <c r="B86" s="17"/>
      <c r="C86" s="19" t="s">
        <v>400</v>
      </c>
      <c r="D86" s="19">
        <f>SUM(D87:D89)</f>
        <v>0</v>
      </c>
      <c r="E86" s="62">
        <f>SUM(E87:E89)</f>
        <v>76450</v>
      </c>
      <c r="F86" s="77">
        <f>SUM(F87:F89)</f>
        <v>76121</v>
      </c>
      <c r="G86" s="242">
        <f t="shared" si="4"/>
        <v>0.9956965336821452</v>
      </c>
      <c r="H86" s="245">
        <f aca="true" t="shared" si="6" ref="H86:H107">F86/$F$107</f>
        <v>0.000307361628991357</v>
      </c>
      <c r="I86" s="21"/>
    </row>
    <row r="87" spans="1:9" s="1" customFormat="1" ht="12.75">
      <c r="A87" s="13"/>
      <c r="B87" s="5" t="s">
        <v>263</v>
      </c>
      <c r="C87" s="10" t="s">
        <v>386</v>
      </c>
      <c r="D87" s="7"/>
      <c r="E87" s="26"/>
      <c r="F87" s="80">
        <v>90</v>
      </c>
      <c r="G87" s="241"/>
      <c r="H87" s="246">
        <f t="shared" si="6"/>
        <v>3.6340230171992133E-07</v>
      </c>
      <c r="I87" s="21"/>
    </row>
    <row r="88" spans="1:9" s="1" customFormat="1" ht="38.25">
      <c r="A88" s="13"/>
      <c r="B88" s="4">
        <v>2318</v>
      </c>
      <c r="C88" s="10" t="s">
        <v>267</v>
      </c>
      <c r="D88" s="7"/>
      <c r="E88" s="26">
        <v>53515</v>
      </c>
      <c r="F88" s="80">
        <v>53222</v>
      </c>
      <c r="G88" s="241">
        <f t="shared" si="4"/>
        <v>0.9945248995608708</v>
      </c>
      <c r="H88" s="246">
        <f t="shared" si="6"/>
        <v>0.0002148999700237517</v>
      </c>
      <c r="I88" s="21"/>
    </row>
    <row r="89" spans="1:9" s="1" customFormat="1" ht="38.25">
      <c r="A89" s="13"/>
      <c r="B89" s="4">
        <v>2319</v>
      </c>
      <c r="C89" s="10" t="s">
        <v>267</v>
      </c>
      <c r="D89" s="7"/>
      <c r="E89" s="26">
        <v>22935</v>
      </c>
      <c r="F89" s="80">
        <v>22809</v>
      </c>
      <c r="G89" s="241">
        <f t="shared" si="4"/>
        <v>0.9945062132112492</v>
      </c>
      <c r="H89" s="246">
        <f t="shared" si="6"/>
        <v>9.209825666588539E-05</v>
      </c>
      <c r="I89" s="21"/>
    </row>
    <row r="90" spans="1:9" s="1" customFormat="1" ht="21.75" customHeight="1">
      <c r="A90" s="18">
        <v>900</v>
      </c>
      <c r="B90" s="17"/>
      <c r="C90" s="62" t="s">
        <v>393</v>
      </c>
      <c r="D90" s="19">
        <f>SUM(D91:D100)</f>
        <v>2337850</v>
      </c>
      <c r="E90" s="62">
        <f>SUM(E91:E100)</f>
        <v>7427832</v>
      </c>
      <c r="F90" s="77">
        <f>SUM(F91:F100)</f>
        <v>2677225</v>
      </c>
      <c r="G90" s="242">
        <f t="shared" si="4"/>
        <v>0.3604315498788879</v>
      </c>
      <c r="H90" s="245">
        <f t="shared" si="6"/>
        <v>0.010810108080245738</v>
      </c>
      <c r="I90" s="21"/>
    </row>
    <row r="91" spans="1:9" s="1" customFormat="1" ht="12.75">
      <c r="A91" s="13"/>
      <c r="B91" s="5" t="s">
        <v>291</v>
      </c>
      <c r="C91" s="82" t="s">
        <v>292</v>
      </c>
      <c r="D91" s="7"/>
      <c r="E91" s="26">
        <v>15000</v>
      </c>
      <c r="F91" s="80">
        <v>14999</v>
      </c>
      <c r="G91" s="241">
        <f t="shared" si="4"/>
        <v>0.9999333333333333</v>
      </c>
      <c r="H91" s="246">
        <f t="shared" si="6"/>
        <v>6.056301248330111E-05</v>
      </c>
      <c r="I91" s="21"/>
    </row>
    <row r="92" spans="1:9" s="8" customFormat="1" ht="25.5">
      <c r="A92" s="13"/>
      <c r="B92" s="5" t="s">
        <v>562</v>
      </c>
      <c r="C92" s="10" t="s">
        <v>563</v>
      </c>
      <c r="D92" s="7"/>
      <c r="E92" s="26"/>
      <c r="F92" s="80">
        <v>171399</v>
      </c>
      <c r="G92" s="241"/>
      <c r="H92" s="246">
        <f t="shared" si="6"/>
        <v>0.0006920754568054755</v>
      </c>
      <c r="I92" s="21"/>
    </row>
    <row r="93" spans="1:9" s="8" customFormat="1" ht="12.75">
      <c r="A93" s="13"/>
      <c r="B93" s="9" t="s">
        <v>258</v>
      </c>
      <c r="C93" s="10" t="s">
        <v>358</v>
      </c>
      <c r="D93" s="7"/>
      <c r="E93" s="26"/>
      <c r="F93" s="80">
        <v>4543</v>
      </c>
      <c r="G93" s="241"/>
      <c r="H93" s="246">
        <f t="shared" si="6"/>
        <v>1.8343740630151138E-05</v>
      </c>
      <c r="I93" s="21"/>
    </row>
    <row r="94" spans="1:9" s="1" customFormat="1" ht="12.75">
      <c r="A94" s="13"/>
      <c r="B94" s="5" t="s">
        <v>290</v>
      </c>
      <c r="C94" s="10" t="s">
        <v>392</v>
      </c>
      <c r="D94" s="7">
        <v>862000</v>
      </c>
      <c r="E94" s="26">
        <v>887000</v>
      </c>
      <c r="F94" s="80">
        <v>511526</v>
      </c>
      <c r="G94" s="241">
        <f>F94/E94</f>
        <v>0.5766922209695603</v>
      </c>
      <c r="H94" s="246">
        <f t="shared" si="6"/>
        <v>0.00206544139766205</v>
      </c>
      <c r="I94" s="21"/>
    </row>
    <row r="95" spans="1:9" s="1" customFormat="1" ht="12.75">
      <c r="A95" s="13"/>
      <c r="B95" s="5" t="s">
        <v>284</v>
      </c>
      <c r="C95" s="10" t="s">
        <v>388</v>
      </c>
      <c r="D95" s="7"/>
      <c r="E95" s="26"/>
      <c r="F95" s="80">
        <v>294205</v>
      </c>
      <c r="G95" s="241"/>
      <c r="H95" s="246">
        <f t="shared" si="6"/>
        <v>0.0011879419353056605</v>
      </c>
      <c r="I95" s="21"/>
    </row>
    <row r="96" spans="1:9" s="14" customFormat="1" ht="38.25">
      <c r="A96" s="13"/>
      <c r="B96" s="5">
        <v>2010</v>
      </c>
      <c r="C96" s="10" t="s">
        <v>371</v>
      </c>
      <c r="D96" s="7"/>
      <c r="E96" s="26">
        <v>587335</v>
      </c>
      <c r="F96" s="80">
        <v>587335</v>
      </c>
      <c r="G96" s="241">
        <f t="shared" si="4"/>
        <v>1</v>
      </c>
      <c r="H96" s="246">
        <f t="shared" si="6"/>
        <v>0.0023715432320074443</v>
      </c>
      <c r="I96" s="63"/>
    </row>
    <row r="97" spans="1:9" s="1" customFormat="1" ht="38.25">
      <c r="A97" s="13"/>
      <c r="B97" s="4">
        <v>2312</v>
      </c>
      <c r="C97" s="10" t="s">
        <v>267</v>
      </c>
      <c r="D97" s="7">
        <v>487750</v>
      </c>
      <c r="E97" s="26">
        <v>487750</v>
      </c>
      <c r="F97" s="80">
        <v>479285</v>
      </c>
      <c r="G97" s="241">
        <f t="shared" si="4"/>
        <v>0.9826447975397232</v>
      </c>
      <c r="H97" s="246">
        <f t="shared" si="6"/>
        <v>0.0019352585797759165</v>
      </c>
      <c r="I97" s="21"/>
    </row>
    <row r="98" spans="1:9" s="14" customFormat="1" ht="38.25">
      <c r="A98" s="13"/>
      <c r="B98" s="9">
        <v>6290</v>
      </c>
      <c r="C98" s="10" t="s">
        <v>417</v>
      </c>
      <c r="D98" s="7"/>
      <c r="E98" s="26">
        <v>26547</v>
      </c>
      <c r="F98" s="80">
        <v>187491</v>
      </c>
      <c r="G98" s="241">
        <f t="shared" si="4"/>
        <v>7.062605944174483</v>
      </c>
      <c r="H98" s="246">
        <f t="shared" si="6"/>
        <v>0.0007570517883529974</v>
      </c>
      <c r="I98" s="63"/>
    </row>
    <row r="99" spans="1:9" s="1" customFormat="1" ht="38.25">
      <c r="A99" s="13"/>
      <c r="B99" s="9">
        <v>6292</v>
      </c>
      <c r="C99" s="10" t="s">
        <v>417</v>
      </c>
      <c r="D99" s="7">
        <v>786500</v>
      </c>
      <c r="E99" s="26">
        <v>3433640</v>
      </c>
      <c r="F99" s="80">
        <v>348998</v>
      </c>
      <c r="G99" s="241">
        <f t="shared" si="4"/>
        <v>0.1016408243147214</v>
      </c>
      <c r="H99" s="246">
        <f t="shared" si="6"/>
        <v>0.0014091852943961011</v>
      </c>
      <c r="I99" s="21"/>
    </row>
    <row r="100" spans="1:9" s="1" customFormat="1" ht="38.25">
      <c r="A100" s="13"/>
      <c r="B100" s="9">
        <v>6612</v>
      </c>
      <c r="C100" s="10" t="s">
        <v>293</v>
      </c>
      <c r="D100" s="7">
        <v>201600</v>
      </c>
      <c r="E100" s="26">
        <v>1990560</v>
      </c>
      <c r="F100" s="80">
        <v>77444</v>
      </c>
      <c r="G100" s="241">
        <f t="shared" si="4"/>
        <v>0.03890563459528977</v>
      </c>
      <c r="H100" s="246">
        <f t="shared" si="6"/>
        <v>0.00031270364282663985</v>
      </c>
      <c r="I100" s="21"/>
    </row>
    <row r="101" spans="1:9" s="1" customFormat="1" ht="21.75" customHeight="1">
      <c r="A101" s="18">
        <v>921</v>
      </c>
      <c r="B101" s="17"/>
      <c r="C101" s="19" t="s">
        <v>627</v>
      </c>
      <c r="D101" s="19">
        <f>SUM(D102)</f>
        <v>0</v>
      </c>
      <c r="E101" s="62">
        <f>SUM(E102)</f>
        <v>0</v>
      </c>
      <c r="F101" s="77">
        <f>SUM(F102)</f>
        <v>11264</v>
      </c>
      <c r="G101" s="242"/>
      <c r="H101" s="245">
        <f t="shared" si="6"/>
        <v>4.5481816961924373E-05</v>
      </c>
      <c r="I101" s="21"/>
    </row>
    <row r="102" spans="1:9" s="1" customFormat="1" ht="12.75">
      <c r="A102" s="111"/>
      <c r="B102" s="112" t="s">
        <v>264</v>
      </c>
      <c r="C102" s="10" t="s">
        <v>366</v>
      </c>
      <c r="D102" s="7"/>
      <c r="E102" s="26"/>
      <c r="F102" s="80">
        <v>11264</v>
      </c>
      <c r="G102" s="241"/>
      <c r="H102" s="246">
        <f t="shared" si="6"/>
        <v>4.5481816961924373E-05</v>
      </c>
      <c r="I102" s="21"/>
    </row>
    <row r="103" spans="1:9" s="1" customFormat="1" ht="25.5">
      <c r="A103" s="18">
        <v>925</v>
      </c>
      <c r="B103" s="17"/>
      <c r="C103" s="62" t="s">
        <v>394</v>
      </c>
      <c r="D103" s="19">
        <f>SUM(D104:D106)</f>
        <v>605000</v>
      </c>
      <c r="E103" s="62">
        <f>SUM(E104:E106)</f>
        <v>605000</v>
      </c>
      <c r="F103" s="77">
        <f>SUM(F104:F106)</f>
        <v>650129</v>
      </c>
      <c r="G103" s="242">
        <f>F103/E103</f>
        <v>1.074593388429752</v>
      </c>
      <c r="H103" s="245">
        <f t="shared" si="6"/>
        <v>0.002625093055720786</v>
      </c>
      <c r="I103" s="21"/>
    </row>
    <row r="104" spans="1:9" s="1" customFormat="1" ht="12.75">
      <c r="A104" s="110"/>
      <c r="B104" s="81" t="s">
        <v>290</v>
      </c>
      <c r="C104" s="89" t="s">
        <v>392</v>
      </c>
      <c r="D104" s="7">
        <v>600000</v>
      </c>
      <c r="E104" s="26">
        <v>600000</v>
      </c>
      <c r="F104" s="80">
        <v>636679</v>
      </c>
      <c r="G104" s="241">
        <f>F104/E104</f>
        <v>1.0611316666666666</v>
      </c>
      <c r="H104" s="246">
        <f t="shared" si="6"/>
        <v>0.00257078460063042</v>
      </c>
      <c r="I104" s="21"/>
    </row>
    <row r="105" spans="1:9" s="1" customFormat="1" ht="12.75">
      <c r="A105" s="91"/>
      <c r="B105" s="5" t="s">
        <v>284</v>
      </c>
      <c r="C105" s="89" t="s">
        <v>388</v>
      </c>
      <c r="D105" s="7">
        <v>4000</v>
      </c>
      <c r="E105" s="26">
        <v>4000</v>
      </c>
      <c r="F105" s="80">
        <v>12077</v>
      </c>
      <c r="G105" s="241">
        <f>F105/E105</f>
        <v>3.01925</v>
      </c>
      <c r="H105" s="246">
        <f t="shared" si="6"/>
        <v>4.8764551087461E-05</v>
      </c>
      <c r="I105" s="21"/>
    </row>
    <row r="106" spans="1:9" s="1" customFormat="1" ht="12.75">
      <c r="A106" s="111"/>
      <c r="B106" s="112" t="s">
        <v>264</v>
      </c>
      <c r="C106" s="10" t="s">
        <v>366</v>
      </c>
      <c r="D106" s="7">
        <v>1000</v>
      </c>
      <c r="E106" s="26">
        <v>1000</v>
      </c>
      <c r="F106" s="80">
        <v>1373</v>
      </c>
      <c r="G106" s="241">
        <f>F106/E106</f>
        <v>1.373</v>
      </c>
      <c r="H106" s="246">
        <f t="shared" si="6"/>
        <v>5.543904002905022E-06</v>
      </c>
      <c r="I106" s="21"/>
    </row>
    <row r="107" spans="1:9" s="66" customFormat="1" ht="21.75" customHeight="1">
      <c r="A107" s="268" t="s">
        <v>432</v>
      </c>
      <c r="B107" s="269"/>
      <c r="C107" s="116" t="s">
        <v>395</v>
      </c>
      <c r="D107" s="20">
        <f>D3+D5+D17+D20+D30+D32+D40+D56+D63+D72+D76+D83+D86+D90+D103</f>
        <v>224645982</v>
      </c>
      <c r="E107" s="136">
        <f>E3+E5+E17+E20+E30+E32+E40+E56+E63+E72+E76+E83+E86+E90+E103</f>
        <v>246170085</v>
      </c>
      <c r="F107" s="148">
        <f>F3+F5+F17+F20+F30+F32+F40+F56+F63+F72+F76+F83+F86+F90+F101+F103</f>
        <v>247659411</v>
      </c>
      <c r="G107" s="257">
        <f>F107/E107</f>
        <v>1.0060499877554172</v>
      </c>
      <c r="H107" s="247">
        <f t="shared" si="6"/>
        <v>1</v>
      </c>
      <c r="I107" s="90"/>
    </row>
    <row r="108" spans="1:9" s="1" customFormat="1" ht="7.5" customHeight="1">
      <c r="A108" s="270"/>
      <c r="B108" s="270"/>
      <c r="C108" s="85"/>
      <c r="D108" s="113"/>
      <c r="E108" s="213"/>
      <c r="F108" s="256"/>
      <c r="G108" s="241"/>
      <c r="H108" s="120"/>
      <c r="I108" s="21"/>
    </row>
    <row r="109" spans="1:9" s="1" customFormat="1" ht="21.75" customHeight="1">
      <c r="A109" s="271" t="s">
        <v>438</v>
      </c>
      <c r="B109" s="272"/>
      <c r="C109" s="116" t="s">
        <v>396</v>
      </c>
      <c r="D109" s="20">
        <f>SUM(D110:D112)</f>
        <v>31654237</v>
      </c>
      <c r="E109" s="136">
        <f>SUM(E110:E112)</f>
        <v>28625643</v>
      </c>
      <c r="F109" s="148">
        <f>SUM(F110:F112)</f>
        <v>14068680</v>
      </c>
      <c r="G109" s="257">
        <f>F109/E109</f>
        <v>0.49147123088204514</v>
      </c>
      <c r="H109" s="121"/>
      <c r="I109" s="21"/>
    </row>
    <row r="110" spans="1:9" s="1" customFormat="1" ht="12.75">
      <c r="A110" s="57"/>
      <c r="B110" s="57">
        <v>931</v>
      </c>
      <c r="C110" s="86" t="s">
        <v>294</v>
      </c>
      <c r="D110" s="7"/>
      <c r="E110" s="26">
        <v>4000000</v>
      </c>
      <c r="F110" s="80">
        <v>4000000</v>
      </c>
      <c r="G110" s="241">
        <f>F110/E110</f>
        <v>1</v>
      </c>
      <c r="H110" s="120"/>
      <c r="I110" s="21"/>
    </row>
    <row r="111" spans="1:9" s="1" customFormat="1" ht="12.75">
      <c r="A111" s="4"/>
      <c r="B111" s="4">
        <v>952</v>
      </c>
      <c r="C111" s="86" t="s">
        <v>3</v>
      </c>
      <c r="D111" s="7">
        <v>27000000</v>
      </c>
      <c r="E111" s="26">
        <v>15616791</v>
      </c>
      <c r="F111" s="80">
        <v>1059828</v>
      </c>
      <c r="G111" s="241">
        <f>F111/E111</f>
        <v>0.06786464645649673</v>
      </c>
      <c r="H111" s="120"/>
      <c r="I111" s="21"/>
    </row>
    <row r="112" spans="1:9" s="1" customFormat="1" ht="12.75">
      <c r="A112" s="60"/>
      <c r="B112" s="60">
        <v>955</v>
      </c>
      <c r="C112" s="86" t="s">
        <v>18</v>
      </c>
      <c r="D112" s="7">
        <v>4654237</v>
      </c>
      <c r="E112" s="26">
        <v>9008852</v>
      </c>
      <c r="F112" s="80">
        <v>9008852</v>
      </c>
      <c r="G112" s="241">
        <f>F112/E112</f>
        <v>1</v>
      </c>
      <c r="H112" s="120"/>
      <c r="I112" s="21"/>
    </row>
    <row r="113" spans="1:9" s="14" customFormat="1" ht="21.75" customHeight="1" thickBot="1">
      <c r="A113" s="273" t="s">
        <v>405</v>
      </c>
      <c r="B113" s="274"/>
      <c r="C113" s="87" t="s">
        <v>397</v>
      </c>
      <c r="D113" s="20">
        <f>D107+D109</f>
        <v>256300219</v>
      </c>
      <c r="E113" s="136">
        <f>E107+E109</f>
        <v>274795728</v>
      </c>
      <c r="F113" s="149">
        <f>F107+F109</f>
        <v>261728091</v>
      </c>
      <c r="G113" s="257">
        <f>F113/E113</f>
        <v>0.9524459965403829</v>
      </c>
      <c r="H113" s="121"/>
      <c r="I113" s="21"/>
    </row>
    <row r="114" spans="1:8" ht="12.75">
      <c r="A114" s="22"/>
      <c r="B114" s="28"/>
      <c r="C114" s="50"/>
      <c r="D114" s="23"/>
      <c r="E114" s="23"/>
      <c r="F114" s="23"/>
      <c r="G114" s="23"/>
      <c r="H114" s="23"/>
    </row>
    <row r="115" spans="1:8" ht="12.75">
      <c r="A115" s="22"/>
      <c r="B115" s="28"/>
      <c r="C115" s="50"/>
      <c r="D115" s="23"/>
      <c r="E115" s="23"/>
      <c r="F115" s="23"/>
      <c r="G115" s="23"/>
      <c r="H115" s="23"/>
    </row>
    <row r="116" spans="1:8" ht="12.75">
      <c r="A116" s="22"/>
      <c r="B116" s="28"/>
      <c r="C116" s="50"/>
      <c r="D116" s="23"/>
      <c r="E116" s="23"/>
      <c r="F116" s="23"/>
      <c r="G116" s="23"/>
      <c r="H116" s="23"/>
    </row>
    <row r="117" spans="1:8" ht="12.75">
      <c r="A117" s="22"/>
      <c r="B117" s="28"/>
      <c r="C117" s="50"/>
      <c r="D117" s="23"/>
      <c r="E117" s="23"/>
      <c r="F117" s="23"/>
      <c r="G117" s="23"/>
      <c r="H117" s="23"/>
    </row>
    <row r="118" spans="1:8" ht="12.75">
      <c r="A118" s="22"/>
      <c r="B118" s="28"/>
      <c r="C118" s="50"/>
      <c r="D118" s="23"/>
      <c r="E118" s="23"/>
      <c r="F118" s="23"/>
      <c r="G118" s="23"/>
      <c r="H118" s="23"/>
    </row>
    <row r="119" spans="1:8" ht="12.75">
      <c r="A119" s="22"/>
      <c r="B119" s="28"/>
      <c r="C119" s="50"/>
      <c r="D119" s="23"/>
      <c r="E119" s="23"/>
      <c r="F119" s="23"/>
      <c r="G119" s="23"/>
      <c r="H119" s="23"/>
    </row>
    <row r="120" spans="1:8" ht="12.75">
      <c r="A120" s="22"/>
      <c r="B120" s="28"/>
      <c r="C120" s="50"/>
      <c r="D120" s="23"/>
      <c r="E120" s="23"/>
      <c r="F120" s="23"/>
      <c r="G120" s="23"/>
      <c r="H120" s="23"/>
    </row>
    <row r="121" spans="1:8" ht="12.75">
      <c r="A121" s="22"/>
      <c r="B121" s="28"/>
      <c r="C121" s="50"/>
      <c r="D121" s="23"/>
      <c r="E121" s="23"/>
      <c r="F121" s="23"/>
      <c r="G121" s="23"/>
      <c r="H121" s="23"/>
    </row>
    <row r="122" spans="1:8" ht="12.75">
      <c r="A122" s="22"/>
      <c r="B122" s="28"/>
      <c r="C122" s="50"/>
      <c r="D122" s="23"/>
      <c r="E122" s="23"/>
      <c r="F122" s="23"/>
      <c r="G122" s="23"/>
      <c r="H122" s="23"/>
    </row>
    <row r="123" spans="1:8" ht="12.75">
      <c r="A123" s="22"/>
      <c r="B123" s="28"/>
      <c r="C123" s="50"/>
      <c r="D123" s="23"/>
      <c r="E123" s="23"/>
      <c r="F123" s="23"/>
      <c r="G123" s="23"/>
      <c r="H123" s="23"/>
    </row>
    <row r="124" spans="1:8" ht="12.75">
      <c r="A124" s="22"/>
      <c r="B124" s="28"/>
      <c r="C124" s="50"/>
      <c r="D124" s="23"/>
      <c r="E124" s="23"/>
      <c r="F124" s="23"/>
      <c r="G124" s="23"/>
      <c r="H124" s="23"/>
    </row>
    <row r="125" spans="1:8" ht="12.75">
      <c r="A125" s="22"/>
      <c r="B125" s="28"/>
      <c r="C125" s="50"/>
      <c r="D125" s="23"/>
      <c r="E125" s="23"/>
      <c r="F125" s="23"/>
      <c r="G125" s="23"/>
      <c r="H125" s="23"/>
    </row>
    <row r="126" spans="1:8" ht="12.75">
      <c r="A126" s="22"/>
      <c r="B126" s="28"/>
      <c r="C126" s="50"/>
      <c r="D126" s="23"/>
      <c r="E126" s="23"/>
      <c r="F126" s="23"/>
      <c r="G126" s="23"/>
      <c r="H126" s="23"/>
    </row>
    <row r="127" spans="1:8" ht="12.75">
      <c r="A127" s="22"/>
      <c r="B127" s="28"/>
      <c r="C127" s="50"/>
      <c r="D127" s="23"/>
      <c r="E127" s="23"/>
      <c r="F127" s="23"/>
      <c r="G127" s="23"/>
      <c r="H127" s="23"/>
    </row>
    <row r="128" spans="1:8" ht="12.75">
      <c r="A128" s="22"/>
      <c r="B128" s="28"/>
      <c r="C128" s="50"/>
      <c r="D128" s="23"/>
      <c r="E128" s="23"/>
      <c r="F128" s="23"/>
      <c r="G128" s="23"/>
      <c r="H128" s="23"/>
    </row>
    <row r="129" spans="1:8" ht="12.75">
      <c r="A129" s="22"/>
      <c r="B129" s="28"/>
      <c r="C129" s="50"/>
      <c r="D129" s="23"/>
      <c r="E129" s="23"/>
      <c r="F129" s="23"/>
      <c r="G129" s="23"/>
      <c r="H129" s="23"/>
    </row>
    <row r="130" spans="1:8" ht="12.75">
      <c r="A130" s="22"/>
      <c r="B130" s="28"/>
      <c r="C130" s="50"/>
      <c r="D130" s="23"/>
      <c r="E130" s="23"/>
      <c r="F130" s="23"/>
      <c r="G130" s="23"/>
      <c r="H130" s="23"/>
    </row>
    <row r="131" spans="1:8" ht="12.75">
      <c r="A131" s="22"/>
      <c r="B131" s="28"/>
      <c r="C131" s="50"/>
      <c r="D131" s="23"/>
      <c r="E131" s="23"/>
      <c r="F131" s="23"/>
      <c r="G131" s="23"/>
      <c r="H131" s="23"/>
    </row>
    <row r="132" spans="1:8" ht="12.75">
      <c r="A132" s="22"/>
      <c r="B132" s="28"/>
      <c r="C132" s="50"/>
      <c r="D132" s="23"/>
      <c r="E132" s="23"/>
      <c r="F132" s="23"/>
      <c r="G132" s="23"/>
      <c r="H132" s="23"/>
    </row>
    <row r="133" spans="1:8" ht="12.75">
      <c r="A133" s="22"/>
      <c r="B133" s="28"/>
      <c r="C133" s="50"/>
      <c r="D133" s="23"/>
      <c r="E133" s="23"/>
      <c r="F133" s="23"/>
      <c r="G133" s="23"/>
      <c r="H133" s="23"/>
    </row>
    <row r="134" spans="1:8" ht="12.75">
      <c r="A134" s="22"/>
      <c r="B134" s="28"/>
      <c r="C134" s="50"/>
      <c r="D134" s="23"/>
      <c r="E134" s="23"/>
      <c r="F134" s="23"/>
      <c r="G134" s="23"/>
      <c r="H134" s="23"/>
    </row>
    <row r="135" spans="1:8" ht="12.75">
      <c r="A135" s="22"/>
      <c r="B135" s="28"/>
      <c r="C135" s="50"/>
      <c r="D135" s="23"/>
      <c r="E135" s="23"/>
      <c r="F135" s="23"/>
      <c r="G135" s="23"/>
      <c r="H135" s="23"/>
    </row>
    <row r="136" spans="1:8" ht="12.75">
      <c r="A136" s="22"/>
      <c r="B136" s="28"/>
      <c r="C136" s="50"/>
      <c r="D136" s="23"/>
      <c r="E136" s="23"/>
      <c r="F136" s="23"/>
      <c r="G136" s="23"/>
      <c r="H136" s="23"/>
    </row>
    <row r="137" spans="1:8" ht="12.75">
      <c r="A137" s="22"/>
      <c r="B137" s="28"/>
      <c r="C137" s="50"/>
      <c r="D137" s="23"/>
      <c r="E137" s="23"/>
      <c r="F137" s="23"/>
      <c r="G137" s="23"/>
      <c r="H137" s="23"/>
    </row>
    <row r="138" spans="1:8" ht="12.75">
      <c r="A138" s="22"/>
      <c r="B138" s="28"/>
      <c r="C138" s="50"/>
      <c r="D138" s="23"/>
      <c r="E138" s="23"/>
      <c r="F138" s="23"/>
      <c r="G138" s="23"/>
      <c r="H138" s="23"/>
    </row>
    <row r="139" spans="1:8" ht="12.75">
      <c r="A139" s="22"/>
      <c r="B139" s="28"/>
      <c r="C139" s="50"/>
      <c r="D139" s="23"/>
      <c r="E139" s="23"/>
      <c r="F139" s="23"/>
      <c r="G139" s="23"/>
      <c r="H139" s="23"/>
    </row>
    <row r="140" spans="1:8" ht="12.75">
      <c r="A140" s="22"/>
      <c r="B140" s="28"/>
      <c r="C140" s="50"/>
      <c r="D140" s="23"/>
      <c r="E140" s="23"/>
      <c r="F140" s="23"/>
      <c r="G140" s="23"/>
      <c r="H140" s="23"/>
    </row>
    <row r="141" spans="1:8" ht="12.75">
      <c r="A141" s="22"/>
      <c r="B141" s="28"/>
      <c r="C141" s="50"/>
      <c r="D141" s="23"/>
      <c r="E141" s="23"/>
      <c r="F141" s="23"/>
      <c r="G141" s="23"/>
      <c r="H141" s="23"/>
    </row>
    <row r="142" spans="1:8" ht="12.75">
      <c r="A142" s="22"/>
      <c r="B142" s="28"/>
      <c r="C142" s="50"/>
      <c r="D142" s="23"/>
      <c r="E142" s="23"/>
      <c r="F142" s="23"/>
      <c r="G142" s="23"/>
      <c r="H142" s="23"/>
    </row>
    <row r="143" spans="1:8" ht="12.75">
      <c r="A143" s="22"/>
      <c r="B143" s="28"/>
      <c r="C143" s="50"/>
      <c r="D143" s="23"/>
      <c r="E143" s="23"/>
      <c r="F143" s="23"/>
      <c r="G143" s="23"/>
      <c r="H143" s="23"/>
    </row>
    <row r="144" spans="1:8" ht="12.75">
      <c r="A144" s="22"/>
      <c r="B144" s="28"/>
      <c r="C144" s="50"/>
      <c r="D144" s="23"/>
      <c r="E144" s="23"/>
      <c r="F144" s="23"/>
      <c r="G144" s="23"/>
      <c r="H144" s="23"/>
    </row>
    <row r="145" spans="1:8" ht="12.75">
      <c r="A145" s="22"/>
      <c r="B145" s="28"/>
      <c r="C145" s="50"/>
      <c r="D145" s="23"/>
      <c r="E145" s="23"/>
      <c r="F145" s="23"/>
      <c r="G145" s="23"/>
      <c r="H145" s="23"/>
    </row>
    <row r="146" spans="1:8" ht="12.75">
      <c r="A146" s="22"/>
      <c r="B146" s="28"/>
      <c r="C146" s="50"/>
      <c r="D146" s="23"/>
      <c r="E146" s="23"/>
      <c r="F146" s="23"/>
      <c r="G146" s="23"/>
      <c r="H146" s="23"/>
    </row>
    <row r="147" spans="1:8" ht="12.75">
      <c r="A147" s="22"/>
      <c r="B147" s="28"/>
      <c r="C147" s="50"/>
      <c r="D147" s="23"/>
      <c r="E147" s="23"/>
      <c r="F147" s="23"/>
      <c r="G147" s="23"/>
      <c r="H147" s="23"/>
    </row>
    <row r="148" spans="1:8" ht="12.75">
      <c r="A148" s="22"/>
      <c r="B148" s="28"/>
      <c r="C148" s="50"/>
      <c r="D148" s="23"/>
      <c r="E148" s="23"/>
      <c r="F148" s="23"/>
      <c r="G148" s="23"/>
      <c r="H148" s="23"/>
    </row>
    <row r="149" spans="1:8" ht="12.75">
      <c r="A149" s="22"/>
      <c r="B149" s="28"/>
      <c r="C149" s="50"/>
      <c r="D149" s="23"/>
      <c r="E149" s="23"/>
      <c r="F149" s="23"/>
      <c r="G149" s="23"/>
      <c r="H149" s="23"/>
    </row>
    <row r="150" spans="1:8" ht="12.75">
      <c r="A150" s="22"/>
      <c r="B150" s="28"/>
      <c r="C150" s="50"/>
      <c r="D150" s="23"/>
      <c r="E150" s="23"/>
      <c r="F150" s="23"/>
      <c r="G150" s="23"/>
      <c r="H150" s="23"/>
    </row>
    <row r="151" spans="1:8" ht="12.75">
      <c r="A151" s="22"/>
      <c r="B151" s="28"/>
      <c r="C151" s="50"/>
      <c r="D151" s="23"/>
      <c r="E151" s="23"/>
      <c r="F151" s="23"/>
      <c r="G151" s="23"/>
      <c r="H151" s="23"/>
    </row>
    <row r="152" spans="1:8" ht="12.75">
      <c r="A152" s="22"/>
      <c r="B152" s="28"/>
      <c r="C152" s="50"/>
      <c r="D152" s="23"/>
      <c r="E152" s="23"/>
      <c r="F152" s="23"/>
      <c r="G152" s="23"/>
      <c r="H152" s="23"/>
    </row>
    <row r="153" spans="1:8" ht="12.75">
      <c r="A153" s="22"/>
      <c r="B153" s="28"/>
      <c r="C153" s="50"/>
      <c r="D153" s="23"/>
      <c r="E153" s="23"/>
      <c r="F153" s="23"/>
      <c r="G153" s="23"/>
      <c r="H153" s="23"/>
    </row>
    <row r="154" spans="1:8" ht="12.75">
      <c r="A154" s="22"/>
      <c r="B154" s="28"/>
      <c r="C154" s="50"/>
      <c r="D154" s="23"/>
      <c r="E154" s="23"/>
      <c r="F154" s="23"/>
      <c r="G154" s="23"/>
      <c r="H154" s="23"/>
    </row>
    <row r="155" spans="1:8" ht="12.75">
      <c r="A155" s="22"/>
      <c r="B155" s="22"/>
      <c r="C155" s="50"/>
      <c r="D155" s="23"/>
      <c r="E155" s="23"/>
      <c r="F155" s="23"/>
      <c r="G155" s="23"/>
      <c r="H155" s="23"/>
    </row>
    <row r="156" spans="1:8" ht="12.75">
      <c r="A156" s="22"/>
      <c r="B156" s="22"/>
      <c r="C156" s="50"/>
      <c r="D156" s="23"/>
      <c r="E156" s="23"/>
      <c r="F156" s="23"/>
      <c r="G156" s="23"/>
      <c r="H156" s="23"/>
    </row>
    <row r="157" spans="1:8" ht="12.75">
      <c r="A157" s="22"/>
      <c r="B157" s="22"/>
      <c r="C157" s="50"/>
      <c r="D157" s="23"/>
      <c r="E157" s="23"/>
      <c r="F157" s="23"/>
      <c r="G157" s="23"/>
      <c r="H157" s="23"/>
    </row>
    <row r="158" spans="1:8" ht="12.75">
      <c r="A158" s="22"/>
      <c r="B158" s="22"/>
      <c r="C158" s="50"/>
      <c r="D158" s="23"/>
      <c r="E158" s="23"/>
      <c r="F158" s="23"/>
      <c r="G158" s="23"/>
      <c r="H158" s="23"/>
    </row>
    <row r="159" spans="1:8" ht="12.75">
      <c r="A159" s="22"/>
      <c r="B159" s="22"/>
      <c r="C159" s="50"/>
      <c r="D159" s="23"/>
      <c r="E159" s="23"/>
      <c r="F159" s="23"/>
      <c r="G159" s="23"/>
      <c r="H159" s="23"/>
    </row>
    <row r="160" spans="1:8" ht="12.75">
      <c r="A160" s="22"/>
      <c r="B160" s="22"/>
      <c r="C160" s="50"/>
      <c r="D160" s="23"/>
      <c r="E160" s="23"/>
      <c r="F160" s="23"/>
      <c r="G160" s="23"/>
      <c r="H160" s="23"/>
    </row>
    <row r="161" spans="1:8" ht="12.75">
      <c r="A161" s="22"/>
      <c r="B161" s="22"/>
      <c r="C161" s="50"/>
      <c r="D161" s="23"/>
      <c r="E161" s="23"/>
      <c r="F161" s="23"/>
      <c r="G161" s="23"/>
      <c r="H161" s="23"/>
    </row>
    <row r="162" spans="1:8" ht="12.75">
      <c r="A162" s="22"/>
      <c r="B162" s="22"/>
      <c r="C162" s="50"/>
      <c r="D162" s="23"/>
      <c r="E162" s="23"/>
      <c r="F162" s="23"/>
      <c r="G162" s="23"/>
      <c r="H162" s="23"/>
    </row>
    <row r="163" spans="1:8" ht="12.75">
      <c r="A163" s="22"/>
      <c r="B163" s="22"/>
      <c r="C163" s="50"/>
      <c r="D163" s="23"/>
      <c r="E163" s="23"/>
      <c r="F163" s="23"/>
      <c r="G163" s="23"/>
      <c r="H163" s="23"/>
    </row>
    <row r="164" spans="1:8" ht="12.75">
      <c r="A164" s="22"/>
      <c r="B164" s="22"/>
      <c r="C164" s="50"/>
      <c r="D164" s="23"/>
      <c r="E164" s="23"/>
      <c r="F164" s="23"/>
      <c r="G164" s="23"/>
      <c r="H164" s="23"/>
    </row>
    <row r="165" spans="1:8" ht="12.75">
      <c r="A165" s="22"/>
      <c r="B165" s="22"/>
      <c r="C165" s="50"/>
      <c r="D165" s="23"/>
      <c r="E165" s="23"/>
      <c r="F165" s="23"/>
      <c r="G165" s="23"/>
      <c r="H165" s="23"/>
    </row>
    <row r="166" spans="1:8" ht="12.75">
      <c r="A166" s="22"/>
      <c r="B166" s="22"/>
      <c r="C166" s="50"/>
      <c r="D166" s="23"/>
      <c r="E166" s="23"/>
      <c r="F166" s="23"/>
      <c r="G166" s="23"/>
      <c r="H166" s="23"/>
    </row>
    <row r="167" spans="1:8" ht="12.75">
      <c r="A167" s="22"/>
      <c r="B167" s="22"/>
      <c r="C167" s="50"/>
      <c r="D167" s="23"/>
      <c r="E167" s="23"/>
      <c r="F167" s="23"/>
      <c r="G167" s="23"/>
      <c r="H167" s="23"/>
    </row>
    <row r="168" spans="1:8" ht="12.75">
      <c r="A168" s="22"/>
      <c r="B168" s="22"/>
      <c r="C168" s="50"/>
      <c r="D168" s="23"/>
      <c r="E168" s="23"/>
      <c r="F168" s="23"/>
      <c r="G168" s="23"/>
      <c r="H168" s="23"/>
    </row>
    <row r="169" spans="1:8" ht="12.75">
      <c r="A169" s="22"/>
      <c r="B169" s="22"/>
      <c r="C169" s="50"/>
      <c r="D169" s="23"/>
      <c r="E169" s="23"/>
      <c r="F169" s="23"/>
      <c r="G169" s="23"/>
      <c r="H169" s="23"/>
    </row>
    <row r="170" spans="1:8" ht="12.75">
      <c r="A170" s="22"/>
      <c r="B170" s="22"/>
      <c r="C170" s="50"/>
      <c r="D170" s="23"/>
      <c r="E170" s="23"/>
      <c r="F170" s="23"/>
      <c r="G170" s="23"/>
      <c r="H170" s="23"/>
    </row>
    <row r="171" spans="1:8" ht="12.75">
      <c r="A171" s="22"/>
      <c r="B171" s="22"/>
      <c r="C171" s="50"/>
      <c r="D171" s="23"/>
      <c r="E171" s="23"/>
      <c r="F171" s="23"/>
      <c r="G171" s="23"/>
      <c r="H171" s="23"/>
    </row>
    <row r="172" spans="1:8" ht="12.75">
      <c r="A172" s="22"/>
      <c r="B172" s="22"/>
      <c r="C172" s="50"/>
      <c r="D172" s="23"/>
      <c r="E172" s="23"/>
      <c r="F172" s="23"/>
      <c r="G172" s="23"/>
      <c r="H172" s="23"/>
    </row>
    <row r="173" spans="1:8" ht="12.75">
      <c r="A173" s="22"/>
      <c r="B173" s="22"/>
      <c r="C173" s="50"/>
      <c r="D173" s="23"/>
      <c r="E173" s="23"/>
      <c r="F173" s="23"/>
      <c r="G173" s="23"/>
      <c r="H173" s="23"/>
    </row>
    <row r="174" spans="1:8" ht="12.75">
      <c r="A174" s="22"/>
      <c r="B174" s="22"/>
      <c r="C174" s="50"/>
      <c r="D174" s="23"/>
      <c r="E174" s="23"/>
      <c r="F174" s="23"/>
      <c r="G174" s="23"/>
      <c r="H174" s="23"/>
    </row>
    <row r="175" spans="1:8" ht="12.75">
      <c r="A175" s="22"/>
      <c r="B175" s="22"/>
      <c r="C175" s="50"/>
      <c r="D175" s="23"/>
      <c r="E175" s="23"/>
      <c r="F175" s="23"/>
      <c r="G175" s="23"/>
      <c r="H175" s="23"/>
    </row>
    <row r="176" spans="2:8" ht="12.75">
      <c r="B176" s="52"/>
      <c r="C176" s="51"/>
      <c r="D176" s="23"/>
      <c r="E176" s="23"/>
      <c r="F176" s="23"/>
      <c r="G176" s="23"/>
      <c r="H176" s="23"/>
    </row>
    <row r="177" spans="2:8" ht="12.75">
      <c r="B177" s="52"/>
      <c r="C177" s="51"/>
      <c r="D177" s="23"/>
      <c r="E177" s="23"/>
      <c r="F177" s="23"/>
      <c r="G177" s="23"/>
      <c r="H177" s="23"/>
    </row>
    <row r="178" spans="2:8" ht="12.75">
      <c r="B178" s="52"/>
      <c r="C178" s="51"/>
      <c r="D178" s="23"/>
      <c r="E178" s="23"/>
      <c r="F178" s="23"/>
      <c r="G178" s="23"/>
      <c r="H178" s="23"/>
    </row>
    <row r="179" spans="2:8" ht="12.75">
      <c r="B179" s="52"/>
      <c r="C179" s="51"/>
      <c r="D179" s="23"/>
      <c r="E179" s="23"/>
      <c r="F179" s="23"/>
      <c r="G179" s="23"/>
      <c r="H179" s="23"/>
    </row>
    <row r="180" spans="2:8" ht="12.75">
      <c r="B180" s="52"/>
      <c r="C180" s="51"/>
      <c r="D180" s="23"/>
      <c r="E180" s="23"/>
      <c r="F180" s="23"/>
      <c r="G180" s="23"/>
      <c r="H180" s="23"/>
    </row>
    <row r="181" spans="2:8" ht="12.75">
      <c r="B181" s="52"/>
      <c r="C181" s="51"/>
      <c r="D181" s="23"/>
      <c r="E181" s="23"/>
      <c r="F181" s="23"/>
      <c r="G181" s="23"/>
      <c r="H181" s="23"/>
    </row>
    <row r="182" spans="2:8" ht="12.75">
      <c r="B182" s="52"/>
      <c r="C182" s="51"/>
      <c r="D182" s="23"/>
      <c r="E182" s="23"/>
      <c r="F182" s="23"/>
      <c r="G182" s="23"/>
      <c r="H182" s="23"/>
    </row>
    <row r="183" spans="2:8" ht="12.75">
      <c r="B183" s="52"/>
      <c r="C183" s="51"/>
      <c r="D183" s="23"/>
      <c r="E183" s="23"/>
      <c r="F183" s="23"/>
      <c r="G183" s="23"/>
      <c r="H183" s="23"/>
    </row>
    <row r="184" spans="2:8" ht="12.75">
      <c r="B184" s="52"/>
      <c r="C184" s="51"/>
      <c r="D184" s="23"/>
      <c r="E184" s="23"/>
      <c r="F184" s="23"/>
      <c r="G184" s="23"/>
      <c r="H184" s="23"/>
    </row>
    <row r="185" spans="2:8" ht="12.75">
      <c r="B185" s="52"/>
      <c r="C185" s="51"/>
      <c r="D185" s="23"/>
      <c r="E185" s="23"/>
      <c r="F185" s="23"/>
      <c r="G185" s="23"/>
      <c r="H185" s="23"/>
    </row>
    <row r="186" spans="2:8" ht="12.75">
      <c r="B186" s="52"/>
      <c r="C186" s="51"/>
      <c r="D186" s="23"/>
      <c r="E186" s="23"/>
      <c r="F186" s="23"/>
      <c r="G186" s="23"/>
      <c r="H186" s="23"/>
    </row>
    <row r="187" spans="2:8" ht="12.75">
      <c r="B187" s="52"/>
      <c r="C187" s="51"/>
      <c r="D187" s="23"/>
      <c r="E187" s="23"/>
      <c r="F187" s="23"/>
      <c r="G187" s="23"/>
      <c r="H187" s="23"/>
    </row>
    <row r="188" spans="2:8" ht="12.75">
      <c r="B188" s="52"/>
      <c r="C188" s="51"/>
      <c r="D188" s="23"/>
      <c r="E188" s="23"/>
      <c r="F188" s="23"/>
      <c r="G188" s="23"/>
      <c r="H188" s="23"/>
    </row>
    <row r="189" spans="2:8" ht="12.75">
      <c r="B189" s="52"/>
      <c r="C189" s="51"/>
      <c r="D189" s="23"/>
      <c r="E189" s="23"/>
      <c r="F189" s="23"/>
      <c r="G189" s="23"/>
      <c r="H189" s="23"/>
    </row>
    <row r="190" spans="2:8" ht="12.75">
      <c r="B190" s="52"/>
      <c r="C190" s="51"/>
      <c r="D190" s="23"/>
      <c r="E190" s="23"/>
      <c r="F190" s="23"/>
      <c r="G190" s="23"/>
      <c r="H190" s="23"/>
    </row>
    <row r="191" spans="2:8" ht="12.75">
      <c r="B191" s="52"/>
      <c r="C191" s="51"/>
      <c r="D191" s="23"/>
      <c r="E191" s="23"/>
      <c r="F191" s="23"/>
      <c r="G191" s="23"/>
      <c r="H191" s="23"/>
    </row>
    <row r="192" spans="2:8" ht="12.75">
      <c r="B192" s="52"/>
      <c r="C192" s="51"/>
      <c r="D192" s="23"/>
      <c r="E192" s="23"/>
      <c r="F192" s="23"/>
      <c r="G192" s="23"/>
      <c r="H192" s="23"/>
    </row>
    <row r="193" spans="2:8" ht="12.75">
      <c r="B193" s="52"/>
      <c r="C193" s="51"/>
      <c r="D193" s="23"/>
      <c r="E193" s="23"/>
      <c r="F193" s="23"/>
      <c r="G193" s="23"/>
      <c r="H193" s="23"/>
    </row>
    <row r="194" spans="2:8" ht="12.75">
      <c r="B194" s="52"/>
      <c r="C194" s="51"/>
      <c r="D194" s="23"/>
      <c r="E194" s="23"/>
      <c r="F194" s="23"/>
      <c r="G194" s="23"/>
      <c r="H194" s="23"/>
    </row>
    <row r="195" spans="2:8" ht="12.75">
      <c r="B195" s="52"/>
      <c r="C195" s="51"/>
      <c r="D195" s="23"/>
      <c r="E195" s="23"/>
      <c r="F195" s="23"/>
      <c r="G195" s="23"/>
      <c r="H195" s="23"/>
    </row>
    <row r="196" spans="2:8" ht="12.75">
      <c r="B196" s="52"/>
      <c r="C196" s="51"/>
      <c r="D196" s="23"/>
      <c r="E196" s="23"/>
      <c r="F196" s="23"/>
      <c r="G196" s="23"/>
      <c r="H196" s="23"/>
    </row>
    <row r="197" spans="2:8" ht="12.75">
      <c r="B197" s="52"/>
      <c r="C197" s="51"/>
      <c r="D197" s="23"/>
      <c r="E197" s="23"/>
      <c r="F197" s="23"/>
      <c r="G197" s="23"/>
      <c r="H197" s="23"/>
    </row>
    <row r="198" spans="2:8" ht="12.75">
      <c r="B198" s="52"/>
      <c r="C198" s="51"/>
      <c r="D198" s="23"/>
      <c r="E198" s="23"/>
      <c r="F198" s="23"/>
      <c r="G198" s="23"/>
      <c r="H198" s="23"/>
    </row>
    <row r="199" spans="2:8" ht="12.75">
      <c r="B199" s="52"/>
      <c r="C199" s="51"/>
      <c r="D199" s="23"/>
      <c r="E199" s="23"/>
      <c r="F199" s="23"/>
      <c r="G199" s="23"/>
      <c r="H199" s="23"/>
    </row>
    <row r="200" spans="2:8" ht="12.75">
      <c r="B200" s="52"/>
      <c r="C200" s="51"/>
      <c r="D200" s="23"/>
      <c r="E200" s="23"/>
      <c r="F200" s="23"/>
      <c r="G200" s="23"/>
      <c r="H200" s="23"/>
    </row>
    <row r="201" spans="2:8" ht="12.75">
      <c r="B201" s="52"/>
      <c r="C201" s="51"/>
      <c r="D201" s="23"/>
      <c r="E201" s="23"/>
      <c r="F201" s="23"/>
      <c r="G201" s="23"/>
      <c r="H201" s="23"/>
    </row>
    <row r="202" spans="2:8" ht="12.75">
      <c r="B202" s="52"/>
      <c r="C202" s="51"/>
      <c r="D202" s="23"/>
      <c r="E202" s="23"/>
      <c r="F202" s="23"/>
      <c r="G202" s="23"/>
      <c r="H202" s="23"/>
    </row>
    <row r="203" spans="2:8" ht="12.75">
      <c r="B203" s="52"/>
      <c r="C203" s="51"/>
      <c r="D203" s="23"/>
      <c r="E203" s="23"/>
      <c r="F203" s="23"/>
      <c r="G203" s="23"/>
      <c r="H203" s="23"/>
    </row>
    <row r="204" spans="2:8" ht="12.75">
      <c r="B204" s="52"/>
      <c r="C204" s="51"/>
      <c r="D204" s="23"/>
      <c r="E204" s="23"/>
      <c r="F204" s="23"/>
      <c r="G204" s="23"/>
      <c r="H204" s="23"/>
    </row>
    <row r="205" spans="2:8" ht="12.75">
      <c r="B205" s="52"/>
      <c r="C205" s="51"/>
      <c r="D205" s="23"/>
      <c r="E205" s="23"/>
      <c r="F205" s="23"/>
      <c r="G205" s="23"/>
      <c r="H205" s="23"/>
    </row>
    <row r="206" spans="2:8" ht="12.75">
      <c r="B206" s="52"/>
      <c r="C206" s="51"/>
      <c r="D206" s="23"/>
      <c r="E206" s="23"/>
      <c r="F206" s="23"/>
      <c r="G206" s="23"/>
      <c r="H206" s="23"/>
    </row>
    <row r="207" spans="2:8" ht="12.75">
      <c r="B207" s="52"/>
      <c r="C207" s="51"/>
      <c r="D207" s="23"/>
      <c r="E207" s="23"/>
      <c r="F207" s="23"/>
      <c r="G207" s="23"/>
      <c r="H207" s="23"/>
    </row>
    <row r="208" spans="2:8" ht="12.75">
      <c r="B208" s="52"/>
      <c r="C208" s="51"/>
      <c r="D208" s="23"/>
      <c r="E208" s="23"/>
      <c r="F208" s="23"/>
      <c r="G208" s="23"/>
      <c r="H208" s="23"/>
    </row>
    <row r="209" spans="2:8" ht="12.75">
      <c r="B209" s="52"/>
      <c r="C209" s="51"/>
      <c r="D209" s="23"/>
      <c r="E209" s="23"/>
      <c r="F209" s="23"/>
      <c r="G209" s="23"/>
      <c r="H209" s="23"/>
    </row>
    <row r="210" spans="2:8" ht="12.75">
      <c r="B210" s="52"/>
      <c r="C210" s="51"/>
      <c r="D210" s="23"/>
      <c r="E210" s="23"/>
      <c r="F210" s="23"/>
      <c r="G210" s="23"/>
      <c r="H210" s="23"/>
    </row>
    <row r="211" spans="2:8" ht="12.75">
      <c r="B211" s="52"/>
      <c r="C211" s="51"/>
      <c r="D211" s="23"/>
      <c r="E211" s="23"/>
      <c r="F211" s="23"/>
      <c r="G211" s="23"/>
      <c r="H211" s="23"/>
    </row>
    <row r="212" spans="2:8" ht="12.75">
      <c r="B212" s="52"/>
      <c r="C212" s="51"/>
      <c r="D212" s="23"/>
      <c r="E212" s="23"/>
      <c r="F212" s="23"/>
      <c r="G212" s="23"/>
      <c r="H212" s="23"/>
    </row>
    <row r="213" spans="2:8" ht="12.75">
      <c r="B213" s="52"/>
      <c r="C213" s="51"/>
      <c r="D213" s="23"/>
      <c r="E213" s="23"/>
      <c r="F213" s="23"/>
      <c r="G213" s="23"/>
      <c r="H213" s="23"/>
    </row>
    <row r="214" spans="2:8" ht="12.75">
      <c r="B214" s="52"/>
      <c r="C214" s="51"/>
      <c r="D214" s="23"/>
      <c r="E214" s="23"/>
      <c r="F214" s="23"/>
      <c r="G214" s="23"/>
      <c r="H214" s="23"/>
    </row>
    <row r="215" spans="2:8" ht="12.75">
      <c r="B215" s="52"/>
      <c r="C215" s="51"/>
      <c r="D215" s="23"/>
      <c r="E215" s="23"/>
      <c r="F215" s="23"/>
      <c r="G215" s="23"/>
      <c r="H215" s="23"/>
    </row>
    <row r="216" spans="2:8" ht="12.75">
      <c r="B216" s="52"/>
      <c r="C216" s="51"/>
      <c r="D216" s="23"/>
      <c r="E216" s="23"/>
      <c r="F216" s="23"/>
      <c r="G216" s="23"/>
      <c r="H216" s="23"/>
    </row>
    <row r="217" spans="2:8" ht="12.75">
      <c r="B217" s="52"/>
      <c r="C217" s="51"/>
      <c r="D217" s="23"/>
      <c r="E217" s="23"/>
      <c r="F217" s="23"/>
      <c r="G217" s="23"/>
      <c r="H217" s="23"/>
    </row>
    <row r="218" spans="2:8" ht="12.75">
      <c r="B218" s="52"/>
      <c r="C218" s="51"/>
      <c r="D218" s="23"/>
      <c r="E218" s="23"/>
      <c r="F218" s="23"/>
      <c r="G218" s="23"/>
      <c r="H218" s="23"/>
    </row>
    <row r="219" spans="2:8" ht="12.75">
      <c r="B219" s="52"/>
      <c r="C219" s="51"/>
      <c r="D219" s="23"/>
      <c r="E219" s="23"/>
      <c r="F219" s="23"/>
      <c r="G219" s="23"/>
      <c r="H219" s="23"/>
    </row>
    <row r="220" spans="2:8" ht="12.75">
      <c r="B220" s="52"/>
      <c r="C220" s="51"/>
      <c r="D220" s="23"/>
      <c r="E220" s="23"/>
      <c r="F220" s="23"/>
      <c r="G220" s="23"/>
      <c r="H220" s="23"/>
    </row>
    <row r="221" spans="2:8" ht="12.75">
      <c r="B221" s="52"/>
      <c r="C221" s="51"/>
      <c r="D221" s="23"/>
      <c r="E221" s="23"/>
      <c r="F221" s="23"/>
      <c r="G221" s="23"/>
      <c r="H221" s="23"/>
    </row>
    <row r="222" spans="2:8" ht="12.75">
      <c r="B222" s="52"/>
      <c r="C222" s="51"/>
      <c r="D222" s="23"/>
      <c r="E222" s="23"/>
      <c r="F222" s="23"/>
      <c r="G222" s="23"/>
      <c r="H222" s="23"/>
    </row>
    <row r="223" spans="2:8" ht="12.75">
      <c r="B223" s="52"/>
      <c r="C223" s="51"/>
      <c r="D223" s="24"/>
      <c r="E223" s="24"/>
      <c r="F223" s="24"/>
      <c r="G223" s="24"/>
      <c r="H223" s="24"/>
    </row>
    <row r="224" spans="2:8" ht="12.75">
      <c r="B224" s="52"/>
      <c r="C224" s="51"/>
      <c r="D224" s="24"/>
      <c r="E224" s="24"/>
      <c r="F224" s="24"/>
      <c r="G224" s="24"/>
      <c r="H224" s="24"/>
    </row>
    <row r="225" spans="2:8" ht="12.75">
      <c r="B225" s="52"/>
      <c r="C225" s="51"/>
      <c r="D225" s="24"/>
      <c r="E225" s="24"/>
      <c r="F225" s="24"/>
      <c r="G225" s="24"/>
      <c r="H225" s="24"/>
    </row>
    <row r="226" spans="2:8" ht="12.75">
      <c r="B226" s="52"/>
      <c r="C226" s="51"/>
      <c r="D226" s="24"/>
      <c r="E226" s="24"/>
      <c r="F226" s="24"/>
      <c r="G226" s="24"/>
      <c r="H226" s="24"/>
    </row>
    <row r="227" spans="2:8" ht="12.75">
      <c r="B227" s="52"/>
      <c r="C227" s="51"/>
      <c r="D227" s="24"/>
      <c r="E227" s="24"/>
      <c r="F227" s="24"/>
      <c r="G227" s="24"/>
      <c r="H227" s="24"/>
    </row>
    <row r="228" spans="2:8" ht="12.75">
      <c r="B228" s="52"/>
      <c r="C228" s="51"/>
      <c r="D228" s="24"/>
      <c r="E228" s="24"/>
      <c r="F228" s="24"/>
      <c r="G228" s="24"/>
      <c r="H228" s="24"/>
    </row>
    <row r="229" spans="2:8" ht="12.75">
      <c r="B229" s="52"/>
      <c r="C229" s="51"/>
      <c r="D229" s="24"/>
      <c r="E229" s="24"/>
      <c r="F229" s="24"/>
      <c r="G229" s="24"/>
      <c r="H229" s="24"/>
    </row>
    <row r="230" spans="2:8" ht="12.75">
      <c r="B230" s="52"/>
      <c r="C230" s="51"/>
      <c r="D230" s="24"/>
      <c r="E230" s="24"/>
      <c r="F230" s="24"/>
      <c r="G230" s="24"/>
      <c r="H230" s="24"/>
    </row>
    <row r="231" spans="2:8" ht="12.75">
      <c r="B231" s="52"/>
      <c r="C231" s="51"/>
      <c r="D231" s="24"/>
      <c r="E231" s="24"/>
      <c r="F231" s="24"/>
      <c r="G231" s="24"/>
      <c r="H231" s="24"/>
    </row>
    <row r="232" spans="2:8" ht="12.75">
      <c r="B232" s="52"/>
      <c r="C232" s="51"/>
      <c r="D232" s="24"/>
      <c r="E232" s="24"/>
      <c r="F232" s="24"/>
      <c r="G232" s="24"/>
      <c r="H232" s="24"/>
    </row>
    <row r="233" spans="2:8" ht="12.75">
      <c r="B233" s="52"/>
      <c r="C233" s="51"/>
      <c r="D233" s="24"/>
      <c r="E233" s="24"/>
      <c r="F233" s="24"/>
      <c r="G233" s="24"/>
      <c r="H233" s="24"/>
    </row>
    <row r="234" spans="2:8" ht="12.75">
      <c r="B234" s="52"/>
      <c r="C234" s="51"/>
      <c r="D234" s="24"/>
      <c r="E234" s="24"/>
      <c r="F234" s="24"/>
      <c r="G234" s="24"/>
      <c r="H234" s="24"/>
    </row>
    <row r="235" spans="2:8" ht="12.75">
      <c r="B235" s="52"/>
      <c r="C235" s="51"/>
      <c r="D235" s="24"/>
      <c r="E235" s="24"/>
      <c r="F235" s="24"/>
      <c r="G235" s="24"/>
      <c r="H235" s="24"/>
    </row>
    <row r="236" spans="2:8" ht="12.75">
      <c r="B236" s="52"/>
      <c r="C236" s="51"/>
      <c r="D236" s="24"/>
      <c r="E236" s="24"/>
      <c r="F236" s="24"/>
      <c r="G236" s="24"/>
      <c r="H236" s="24"/>
    </row>
    <row r="237" spans="2:8" ht="12.75">
      <c r="B237" s="52"/>
      <c r="C237" s="51"/>
      <c r="D237" s="24"/>
      <c r="E237" s="24"/>
      <c r="F237" s="24"/>
      <c r="G237" s="24"/>
      <c r="H237" s="24"/>
    </row>
    <row r="238" spans="2:8" ht="12.75">
      <c r="B238" s="52"/>
      <c r="C238" s="51"/>
      <c r="D238" s="24"/>
      <c r="E238" s="24"/>
      <c r="F238" s="24"/>
      <c r="G238" s="24"/>
      <c r="H238" s="24"/>
    </row>
    <row r="239" spans="2:8" ht="12.75">
      <c r="B239" s="52"/>
      <c r="C239" s="51"/>
      <c r="D239" s="24"/>
      <c r="E239" s="24"/>
      <c r="F239" s="24"/>
      <c r="G239" s="24"/>
      <c r="H239" s="24"/>
    </row>
    <row r="240" spans="2:8" ht="12.75">
      <c r="B240" s="52"/>
      <c r="C240" s="51"/>
      <c r="D240" s="24"/>
      <c r="E240" s="24"/>
      <c r="F240" s="24"/>
      <c r="G240" s="24"/>
      <c r="H240" s="24"/>
    </row>
    <row r="241" spans="2:8" ht="12.75">
      <c r="B241" s="52"/>
      <c r="C241" s="51"/>
      <c r="D241" s="24"/>
      <c r="E241" s="24"/>
      <c r="F241" s="24"/>
      <c r="G241" s="24"/>
      <c r="H241" s="24"/>
    </row>
    <row r="242" spans="2:8" ht="12.75">
      <c r="B242" s="52"/>
      <c r="C242" s="51"/>
      <c r="D242" s="24"/>
      <c r="E242" s="24"/>
      <c r="F242" s="24"/>
      <c r="G242" s="24"/>
      <c r="H242" s="24"/>
    </row>
    <row r="243" spans="2:8" ht="12.75">
      <c r="B243" s="52"/>
      <c r="C243" s="51"/>
      <c r="D243" s="24"/>
      <c r="E243" s="24"/>
      <c r="F243" s="24"/>
      <c r="G243" s="24"/>
      <c r="H243" s="24"/>
    </row>
    <row r="244" spans="2:8" ht="12.75">
      <c r="B244" s="52"/>
      <c r="C244" s="51"/>
      <c r="D244" s="24"/>
      <c r="E244" s="24"/>
      <c r="F244" s="24"/>
      <c r="G244" s="24"/>
      <c r="H244" s="24"/>
    </row>
    <row r="245" spans="2:8" ht="12.75">
      <c r="B245" s="52"/>
      <c r="C245" s="51"/>
      <c r="D245" s="24"/>
      <c r="E245" s="24"/>
      <c r="F245" s="24"/>
      <c r="G245" s="24"/>
      <c r="H245" s="24"/>
    </row>
    <row r="246" spans="2:8" ht="12.75">
      <c r="B246" s="52"/>
      <c r="C246" s="51"/>
      <c r="D246" s="24"/>
      <c r="E246" s="24"/>
      <c r="F246" s="24"/>
      <c r="G246" s="24"/>
      <c r="H246" s="24"/>
    </row>
    <row r="247" spans="2:8" ht="12.75">
      <c r="B247" s="52"/>
      <c r="C247" s="51"/>
      <c r="D247" s="24"/>
      <c r="E247" s="24"/>
      <c r="F247" s="24"/>
      <c r="G247" s="24"/>
      <c r="H247" s="24"/>
    </row>
    <row r="248" spans="2:8" ht="12.75">
      <c r="B248" s="52"/>
      <c r="C248" s="51"/>
      <c r="D248" s="24"/>
      <c r="E248" s="24"/>
      <c r="F248" s="24"/>
      <c r="G248" s="24"/>
      <c r="H248" s="24"/>
    </row>
    <row r="249" spans="2:8" ht="12.75">
      <c r="B249" s="52"/>
      <c r="C249" s="51"/>
      <c r="D249" s="24"/>
      <c r="E249" s="24"/>
      <c r="F249" s="24"/>
      <c r="G249" s="24"/>
      <c r="H249" s="24"/>
    </row>
    <row r="250" spans="2:8" ht="12.75">
      <c r="B250" s="52"/>
      <c r="C250" s="51"/>
      <c r="D250" s="24"/>
      <c r="E250" s="24"/>
      <c r="F250" s="24"/>
      <c r="G250" s="24"/>
      <c r="H250" s="24"/>
    </row>
    <row r="251" spans="2:8" ht="12.75">
      <c r="B251" s="52"/>
      <c r="C251" s="51"/>
      <c r="D251" s="24"/>
      <c r="E251" s="24"/>
      <c r="F251" s="24"/>
      <c r="G251" s="24"/>
      <c r="H251" s="24"/>
    </row>
    <row r="252" spans="2:8" ht="12.75">
      <c r="B252" s="52"/>
      <c r="C252" s="51"/>
      <c r="D252" s="24"/>
      <c r="E252" s="24"/>
      <c r="F252" s="24"/>
      <c r="G252" s="24"/>
      <c r="H252" s="24"/>
    </row>
    <row r="253" spans="2:8" ht="12.75">
      <c r="B253" s="52"/>
      <c r="C253" s="51"/>
      <c r="D253" s="24"/>
      <c r="E253" s="24"/>
      <c r="F253" s="24"/>
      <c r="G253" s="24"/>
      <c r="H253" s="24"/>
    </row>
    <row r="254" spans="2:8" ht="12.75">
      <c r="B254" s="52"/>
      <c r="C254" s="51"/>
      <c r="D254" s="24"/>
      <c r="E254" s="24"/>
      <c r="F254" s="24"/>
      <c r="G254" s="24"/>
      <c r="H254" s="24"/>
    </row>
    <row r="255" spans="2:8" ht="12.75">
      <c r="B255" s="52"/>
      <c r="C255" s="51"/>
      <c r="D255" s="24"/>
      <c r="E255" s="24"/>
      <c r="F255" s="24"/>
      <c r="G255" s="24"/>
      <c r="H255" s="24"/>
    </row>
    <row r="256" spans="2:8" ht="12.75">
      <c r="B256" s="52"/>
      <c r="C256" s="51"/>
      <c r="D256" s="24"/>
      <c r="E256" s="24"/>
      <c r="F256" s="24"/>
      <c r="G256" s="24"/>
      <c r="H256" s="24"/>
    </row>
    <row r="257" spans="2:8" ht="12.75">
      <c r="B257" s="52"/>
      <c r="C257" s="51"/>
      <c r="D257" s="24"/>
      <c r="E257" s="24"/>
      <c r="F257" s="24"/>
      <c r="G257" s="24"/>
      <c r="H257" s="24"/>
    </row>
    <row r="258" spans="2:8" ht="12.75">
      <c r="B258" s="52"/>
      <c r="C258" s="51"/>
      <c r="D258" s="24"/>
      <c r="E258" s="24"/>
      <c r="F258" s="24"/>
      <c r="G258" s="24"/>
      <c r="H258" s="24"/>
    </row>
    <row r="259" spans="2:8" ht="12.75">
      <c r="B259" s="52"/>
      <c r="C259" s="51"/>
      <c r="D259" s="24"/>
      <c r="E259" s="24"/>
      <c r="F259" s="24"/>
      <c r="G259" s="24"/>
      <c r="H259" s="24"/>
    </row>
    <row r="260" spans="2:8" ht="12.75">
      <c r="B260" s="52"/>
      <c r="C260" s="51"/>
      <c r="D260" s="24"/>
      <c r="E260" s="24"/>
      <c r="F260" s="24"/>
      <c r="G260" s="24"/>
      <c r="H260" s="24"/>
    </row>
    <row r="261" spans="2:8" ht="12.75">
      <c r="B261" s="52"/>
      <c r="C261" s="51"/>
      <c r="D261" s="24"/>
      <c r="E261" s="24"/>
      <c r="F261" s="24"/>
      <c r="G261" s="24"/>
      <c r="H261" s="24"/>
    </row>
    <row r="262" spans="2:8" ht="12.75">
      <c r="B262" s="52"/>
      <c r="C262" s="51"/>
      <c r="D262" s="24"/>
      <c r="E262" s="24"/>
      <c r="F262" s="24"/>
      <c r="G262" s="24"/>
      <c r="H262" s="24"/>
    </row>
    <row r="263" spans="2:8" ht="12.75">
      <c r="B263" s="52"/>
      <c r="C263" s="51"/>
      <c r="D263" s="24"/>
      <c r="E263" s="24"/>
      <c r="F263" s="24"/>
      <c r="G263" s="24"/>
      <c r="H263" s="24"/>
    </row>
    <row r="264" spans="2:8" ht="12.75">
      <c r="B264" s="52"/>
      <c r="C264" s="51"/>
      <c r="D264" s="24"/>
      <c r="E264" s="24"/>
      <c r="F264" s="24"/>
      <c r="G264" s="24"/>
      <c r="H264" s="24"/>
    </row>
    <row r="265" spans="2:8" ht="12.75">
      <c r="B265" s="52"/>
      <c r="C265" s="51"/>
      <c r="D265" s="24"/>
      <c r="E265" s="24"/>
      <c r="F265" s="24"/>
      <c r="G265" s="24"/>
      <c r="H265" s="24"/>
    </row>
    <row r="266" spans="2:8" ht="12.75">
      <c r="B266" s="52"/>
      <c r="C266" s="51"/>
      <c r="D266" s="24"/>
      <c r="E266" s="24"/>
      <c r="F266" s="24"/>
      <c r="G266" s="24"/>
      <c r="H266" s="24"/>
    </row>
    <row r="267" spans="2:8" ht="12.75">
      <c r="B267" s="52"/>
      <c r="C267" s="51"/>
      <c r="D267" s="24"/>
      <c r="E267" s="24"/>
      <c r="F267" s="24"/>
      <c r="G267" s="24"/>
      <c r="H267" s="24"/>
    </row>
    <row r="268" spans="2:8" ht="12.75">
      <c r="B268" s="52"/>
      <c r="C268" s="51"/>
      <c r="D268" s="24"/>
      <c r="E268" s="24"/>
      <c r="F268" s="24"/>
      <c r="G268" s="24"/>
      <c r="H268" s="24"/>
    </row>
    <row r="269" spans="2:8" ht="12.75">
      <c r="B269" s="52"/>
      <c r="C269" s="51"/>
      <c r="D269" s="24"/>
      <c r="E269" s="24"/>
      <c r="F269" s="24"/>
      <c r="G269" s="24"/>
      <c r="H269" s="24"/>
    </row>
    <row r="270" spans="2:8" ht="12.75">
      <c r="B270" s="52"/>
      <c r="C270" s="51"/>
      <c r="D270" s="24"/>
      <c r="E270" s="24"/>
      <c r="F270" s="24"/>
      <c r="G270" s="24"/>
      <c r="H270" s="24"/>
    </row>
    <row r="271" spans="2:8" ht="12.75">
      <c r="B271" s="52"/>
      <c r="C271" s="51"/>
      <c r="D271" s="24"/>
      <c r="E271" s="24"/>
      <c r="F271" s="24"/>
      <c r="G271" s="24"/>
      <c r="H271" s="24"/>
    </row>
    <row r="272" spans="2:8" ht="12.75">
      <c r="B272" s="52"/>
      <c r="C272" s="51"/>
      <c r="D272" s="24"/>
      <c r="E272" s="24"/>
      <c r="F272" s="24"/>
      <c r="G272" s="24"/>
      <c r="H272" s="24"/>
    </row>
    <row r="273" spans="2:8" ht="12.75">
      <c r="B273" s="52"/>
      <c r="C273" s="51"/>
      <c r="D273" s="24"/>
      <c r="E273" s="24"/>
      <c r="F273" s="24"/>
      <c r="G273" s="24"/>
      <c r="H273" s="24"/>
    </row>
    <row r="274" spans="2:8" ht="12.75">
      <c r="B274" s="52"/>
      <c r="C274" s="51"/>
      <c r="D274" s="24"/>
      <c r="E274" s="24"/>
      <c r="F274" s="24"/>
      <c r="G274" s="24"/>
      <c r="H274" s="24"/>
    </row>
    <row r="275" spans="2:8" ht="12.75">
      <c r="B275" s="52"/>
      <c r="C275" s="51"/>
      <c r="D275" s="24"/>
      <c r="E275" s="24"/>
      <c r="F275" s="24"/>
      <c r="G275" s="24"/>
      <c r="H275" s="24"/>
    </row>
    <row r="276" spans="2:8" ht="12.75">
      <c r="B276" s="52"/>
      <c r="C276" s="51"/>
      <c r="D276" s="24"/>
      <c r="E276" s="24"/>
      <c r="F276" s="24"/>
      <c r="G276" s="24"/>
      <c r="H276" s="24"/>
    </row>
    <row r="277" spans="2:8" ht="12.75">
      <c r="B277" s="52"/>
      <c r="C277" s="51"/>
      <c r="D277" s="24"/>
      <c r="E277" s="24"/>
      <c r="F277" s="24"/>
      <c r="G277" s="24"/>
      <c r="H277" s="24"/>
    </row>
    <row r="278" spans="2:8" ht="12.75">
      <c r="B278" s="52"/>
      <c r="C278" s="51"/>
      <c r="D278" s="24"/>
      <c r="E278" s="24"/>
      <c r="F278" s="24"/>
      <c r="G278" s="24"/>
      <c r="H278" s="24"/>
    </row>
    <row r="279" spans="2:8" ht="12.75">
      <c r="B279" s="52"/>
      <c r="C279" s="51"/>
      <c r="D279" s="24"/>
      <c r="E279" s="24"/>
      <c r="F279" s="24"/>
      <c r="G279" s="24"/>
      <c r="H279" s="24"/>
    </row>
    <row r="280" spans="2:8" ht="12.75">
      <c r="B280" s="52"/>
      <c r="C280" s="51"/>
      <c r="D280" s="24"/>
      <c r="E280" s="24"/>
      <c r="F280" s="24"/>
      <c r="G280" s="24"/>
      <c r="H280" s="24"/>
    </row>
    <row r="281" spans="2:8" ht="12.75">
      <c r="B281" s="52"/>
      <c r="C281" s="51"/>
      <c r="D281" s="24"/>
      <c r="E281" s="24"/>
      <c r="F281" s="24"/>
      <c r="G281" s="24"/>
      <c r="H281" s="24"/>
    </row>
    <row r="282" spans="2:8" ht="12.75">
      <c r="B282" s="52"/>
      <c r="C282" s="51"/>
      <c r="D282" s="24"/>
      <c r="E282" s="24"/>
      <c r="F282" s="24"/>
      <c r="G282" s="24"/>
      <c r="H282" s="24"/>
    </row>
    <row r="283" spans="2:8" ht="12.75">
      <c r="B283" s="52"/>
      <c r="C283" s="51"/>
      <c r="D283" s="24"/>
      <c r="E283" s="24"/>
      <c r="F283" s="24"/>
      <c r="G283" s="24"/>
      <c r="H283" s="24"/>
    </row>
    <row r="284" spans="2:8" ht="12.75">
      <c r="B284" s="52"/>
      <c r="C284" s="51"/>
      <c r="D284" s="24"/>
      <c r="E284" s="24"/>
      <c r="F284" s="24"/>
      <c r="G284" s="24"/>
      <c r="H284" s="24"/>
    </row>
    <row r="285" spans="2:8" ht="12.75">
      <c r="B285" s="52"/>
      <c r="C285" s="51"/>
      <c r="D285" s="24"/>
      <c r="E285" s="24"/>
      <c r="F285" s="24"/>
      <c r="G285" s="24"/>
      <c r="H285" s="24"/>
    </row>
    <row r="286" spans="2:8" ht="12.75">
      <c r="B286" s="52"/>
      <c r="C286" s="51"/>
      <c r="D286" s="24"/>
      <c r="E286" s="24"/>
      <c r="F286" s="24"/>
      <c r="G286" s="24"/>
      <c r="H286" s="24"/>
    </row>
    <row r="287" spans="2:8" ht="12.75">
      <c r="B287" s="52"/>
      <c r="C287" s="51"/>
      <c r="D287" s="24"/>
      <c r="E287" s="24"/>
      <c r="F287" s="24"/>
      <c r="G287" s="24"/>
      <c r="H287" s="24"/>
    </row>
    <row r="288" spans="2:8" ht="12.75">
      <c r="B288" s="52"/>
      <c r="C288" s="51"/>
      <c r="D288" s="24"/>
      <c r="E288" s="24"/>
      <c r="F288" s="24"/>
      <c r="G288" s="24"/>
      <c r="H288" s="24"/>
    </row>
    <row r="289" spans="2:8" ht="12.75">
      <c r="B289" s="52"/>
      <c r="C289" s="51"/>
      <c r="D289" s="24"/>
      <c r="E289" s="24"/>
      <c r="F289" s="24"/>
      <c r="G289" s="24"/>
      <c r="H289" s="24"/>
    </row>
    <row r="290" spans="2:8" ht="12.75">
      <c r="B290" s="52"/>
      <c r="C290" s="51"/>
      <c r="D290" s="24"/>
      <c r="E290" s="24"/>
      <c r="F290" s="24"/>
      <c r="G290" s="24"/>
      <c r="H290" s="24"/>
    </row>
    <row r="291" spans="2:8" ht="12.75">
      <c r="B291" s="52"/>
      <c r="C291" s="51"/>
      <c r="D291" s="24"/>
      <c r="E291" s="24"/>
      <c r="F291" s="24"/>
      <c r="G291" s="24"/>
      <c r="H291" s="24"/>
    </row>
    <row r="292" spans="2:8" ht="12.75">
      <c r="B292" s="52"/>
      <c r="C292" s="51"/>
      <c r="D292" s="24"/>
      <c r="E292" s="24"/>
      <c r="F292" s="24"/>
      <c r="G292" s="24"/>
      <c r="H292" s="24"/>
    </row>
    <row r="293" spans="2:8" ht="12.75">
      <c r="B293" s="52"/>
      <c r="C293" s="51"/>
      <c r="D293" s="24"/>
      <c r="E293" s="24"/>
      <c r="F293" s="24"/>
      <c r="G293" s="24"/>
      <c r="H293" s="24"/>
    </row>
    <row r="294" spans="2:8" ht="12.75">
      <c r="B294" s="52"/>
      <c r="C294" s="51"/>
      <c r="D294" s="24"/>
      <c r="E294" s="24"/>
      <c r="F294" s="24"/>
      <c r="G294" s="24"/>
      <c r="H294" s="24"/>
    </row>
    <row r="295" spans="2:8" ht="12.75">
      <c r="B295" s="52"/>
      <c r="C295" s="51"/>
      <c r="D295" s="24"/>
      <c r="E295" s="24"/>
      <c r="F295" s="24"/>
      <c r="G295" s="24"/>
      <c r="H295" s="24"/>
    </row>
    <row r="296" spans="2:8" ht="12.75">
      <c r="B296" s="52"/>
      <c r="C296" s="51"/>
      <c r="D296" s="24"/>
      <c r="E296" s="24"/>
      <c r="F296" s="24"/>
      <c r="G296" s="24"/>
      <c r="H296" s="24"/>
    </row>
    <row r="297" spans="2:8" ht="12.75">
      <c r="B297" s="52"/>
      <c r="C297" s="51"/>
      <c r="D297" s="24"/>
      <c r="E297" s="24"/>
      <c r="F297" s="24"/>
      <c r="G297" s="24"/>
      <c r="H297" s="24"/>
    </row>
    <row r="298" spans="2:8" ht="12.75">
      <c r="B298" s="52"/>
      <c r="C298" s="51"/>
      <c r="D298" s="24"/>
      <c r="E298" s="24"/>
      <c r="F298" s="24"/>
      <c r="G298" s="24"/>
      <c r="H298" s="24"/>
    </row>
    <row r="299" spans="2:8" ht="12.75">
      <c r="B299" s="52"/>
      <c r="C299" s="51"/>
      <c r="D299" s="24"/>
      <c r="E299" s="24"/>
      <c r="F299" s="24"/>
      <c r="G299" s="24"/>
      <c r="H299" s="24"/>
    </row>
    <row r="300" spans="2:8" ht="12.75">
      <c r="B300" s="52"/>
      <c r="C300" s="51"/>
      <c r="D300" s="24"/>
      <c r="E300" s="24"/>
      <c r="F300" s="24"/>
      <c r="G300" s="24"/>
      <c r="H300" s="24"/>
    </row>
    <row r="301" spans="2:8" ht="12.75">
      <c r="B301" s="52"/>
      <c r="C301" s="51"/>
      <c r="D301" s="24"/>
      <c r="E301" s="24"/>
      <c r="F301" s="24"/>
      <c r="G301" s="24"/>
      <c r="H301" s="24"/>
    </row>
    <row r="302" spans="2:8" ht="12.75">
      <c r="B302" s="52"/>
      <c r="C302" s="51"/>
      <c r="D302" s="24"/>
      <c r="E302" s="24"/>
      <c r="F302" s="24"/>
      <c r="G302" s="24"/>
      <c r="H302" s="24"/>
    </row>
    <row r="303" spans="2:8" ht="12.75">
      <c r="B303" s="52"/>
      <c r="C303" s="51"/>
      <c r="D303" s="24"/>
      <c r="E303" s="24"/>
      <c r="F303" s="24"/>
      <c r="G303" s="24"/>
      <c r="H303" s="24"/>
    </row>
    <row r="304" spans="2:8" ht="12.75">
      <c r="B304" s="52"/>
      <c r="C304" s="51"/>
      <c r="D304" s="24"/>
      <c r="E304" s="24"/>
      <c r="F304" s="24"/>
      <c r="G304" s="24"/>
      <c r="H304" s="24"/>
    </row>
    <row r="305" spans="2:8" ht="12.75">
      <c r="B305" s="52"/>
      <c r="C305" s="51"/>
      <c r="D305" s="24"/>
      <c r="E305" s="24"/>
      <c r="F305" s="24"/>
      <c r="G305" s="24"/>
      <c r="H305" s="24"/>
    </row>
    <row r="306" spans="2:8" ht="12.75">
      <c r="B306" s="52"/>
      <c r="C306" s="51"/>
      <c r="D306" s="24"/>
      <c r="E306" s="24"/>
      <c r="F306" s="24"/>
      <c r="G306" s="24"/>
      <c r="H306" s="24"/>
    </row>
    <row r="307" spans="2:8" ht="12.75">
      <c r="B307" s="52"/>
      <c r="C307" s="51"/>
      <c r="D307" s="24"/>
      <c r="E307" s="24"/>
      <c r="F307" s="24"/>
      <c r="G307" s="24"/>
      <c r="H307" s="24"/>
    </row>
    <row r="308" spans="2:8" ht="12.75">
      <c r="B308" s="52"/>
      <c r="C308" s="51"/>
      <c r="D308" s="24"/>
      <c r="E308" s="24"/>
      <c r="F308" s="24"/>
      <c r="G308" s="24"/>
      <c r="H308" s="24"/>
    </row>
    <row r="309" spans="2:8" ht="12.75">
      <c r="B309" s="52"/>
      <c r="C309" s="51"/>
      <c r="D309" s="24"/>
      <c r="E309" s="24"/>
      <c r="F309" s="24"/>
      <c r="G309" s="24"/>
      <c r="H309" s="24"/>
    </row>
    <row r="310" spans="2:8" ht="12.75">
      <c r="B310" s="52"/>
      <c r="C310" s="51"/>
      <c r="D310" s="24"/>
      <c r="E310" s="24"/>
      <c r="F310" s="24"/>
      <c r="G310" s="24"/>
      <c r="H310" s="24"/>
    </row>
    <row r="311" spans="2:8" ht="12.75">
      <c r="B311" s="52"/>
      <c r="C311" s="51"/>
      <c r="D311" s="24"/>
      <c r="E311" s="24"/>
      <c r="F311" s="24"/>
      <c r="G311" s="24"/>
      <c r="H311" s="24"/>
    </row>
    <row r="312" spans="2:8" ht="12.75">
      <c r="B312" s="52"/>
      <c r="C312" s="51"/>
      <c r="D312" s="24"/>
      <c r="E312" s="24"/>
      <c r="F312" s="24"/>
      <c r="G312" s="24"/>
      <c r="H312" s="24"/>
    </row>
    <row r="313" spans="2:8" ht="12.75">
      <c r="B313" s="52"/>
      <c r="C313" s="51"/>
      <c r="D313" s="24"/>
      <c r="E313" s="24"/>
      <c r="F313" s="24"/>
      <c r="G313" s="24"/>
      <c r="H313" s="24"/>
    </row>
    <row r="314" spans="2:8" ht="12.75">
      <c r="B314" s="52"/>
      <c r="C314" s="51"/>
      <c r="D314" s="24"/>
      <c r="E314" s="24"/>
      <c r="F314" s="24"/>
      <c r="G314" s="24"/>
      <c r="H314" s="24"/>
    </row>
    <row r="315" spans="2:8" ht="12.75">
      <c r="B315" s="52"/>
      <c r="C315" s="51"/>
      <c r="D315" s="24"/>
      <c r="E315" s="24"/>
      <c r="F315" s="24"/>
      <c r="G315" s="24"/>
      <c r="H315" s="24"/>
    </row>
    <row r="316" spans="2:8" ht="12.75">
      <c r="B316" s="52"/>
      <c r="C316" s="51"/>
      <c r="D316" s="24"/>
      <c r="E316" s="24"/>
      <c r="F316" s="24"/>
      <c r="G316" s="24"/>
      <c r="H316" s="24"/>
    </row>
    <row r="317" spans="2:8" ht="12.75">
      <c r="B317" s="52"/>
      <c r="C317" s="51"/>
      <c r="D317" s="24"/>
      <c r="E317" s="24"/>
      <c r="F317" s="24"/>
      <c r="G317" s="24"/>
      <c r="H317" s="24"/>
    </row>
    <row r="318" spans="2:8" ht="12.75">
      <c r="B318" s="52"/>
      <c r="C318" s="51"/>
      <c r="D318" s="24"/>
      <c r="E318" s="24"/>
      <c r="F318" s="24"/>
      <c r="G318" s="24"/>
      <c r="H318" s="24"/>
    </row>
    <row r="319" spans="2:8" ht="12.75">
      <c r="B319" s="52"/>
      <c r="C319" s="51"/>
      <c r="D319" s="24"/>
      <c r="E319" s="24"/>
      <c r="F319" s="24"/>
      <c r="G319" s="24"/>
      <c r="H319" s="24"/>
    </row>
    <row r="320" spans="2:8" ht="12.75">
      <c r="B320" s="52"/>
      <c r="C320" s="51"/>
      <c r="D320" s="24"/>
      <c r="E320" s="24"/>
      <c r="F320" s="24"/>
      <c r="G320" s="24"/>
      <c r="H320" s="24"/>
    </row>
    <row r="321" spans="2:8" ht="12.75">
      <c r="B321" s="52"/>
      <c r="C321" s="51"/>
      <c r="D321" s="24"/>
      <c r="E321" s="24"/>
      <c r="F321" s="24"/>
      <c r="G321" s="24"/>
      <c r="H321" s="24"/>
    </row>
    <row r="322" spans="2:8" ht="12.75">
      <c r="B322" s="52"/>
      <c r="C322" s="51"/>
      <c r="D322" s="24"/>
      <c r="E322" s="24"/>
      <c r="F322" s="24"/>
      <c r="G322" s="24"/>
      <c r="H322" s="24"/>
    </row>
    <row r="323" spans="2:8" ht="12.75">
      <c r="B323" s="52"/>
      <c r="C323" s="51"/>
      <c r="D323" s="24"/>
      <c r="E323" s="24"/>
      <c r="F323" s="24"/>
      <c r="G323" s="24"/>
      <c r="H323" s="24"/>
    </row>
    <row r="324" spans="2:8" ht="12.75">
      <c r="B324" s="52"/>
      <c r="C324" s="51"/>
      <c r="D324" s="24"/>
      <c r="E324" s="24"/>
      <c r="F324" s="24"/>
      <c r="G324" s="24"/>
      <c r="H324" s="24"/>
    </row>
    <row r="325" spans="2:8" ht="12.75">
      <c r="B325" s="52"/>
      <c r="C325" s="51"/>
      <c r="D325" s="24"/>
      <c r="E325" s="24"/>
      <c r="F325" s="24"/>
      <c r="G325" s="24"/>
      <c r="H325" s="24"/>
    </row>
    <row r="326" spans="2:8" ht="12.75">
      <c r="B326" s="52"/>
      <c r="C326" s="51"/>
      <c r="D326" s="24"/>
      <c r="E326" s="24"/>
      <c r="F326" s="24"/>
      <c r="G326" s="24"/>
      <c r="H326" s="24"/>
    </row>
    <row r="327" spans="2:8" ht="12.75">
      <c r="B327" s="52"/>
      <c r="C327" s="51"/>
      <c r="D327" s="24"/>
      <c r="E327" s="24"/>
      <c r="F327" s="24"/>
      <c r="G327" s="24"/>
      <c r="H327" s="24"/>
    </row>
    <row r="328" spans="2:8" ht="12.75">
      <c r="B328" s="52"/>
      <c r="C328" s="51"/>
      <c r="D328" s="24"/>
      <c r="E328" s="24"/>
      <c r="F328" s="24"/>
      <c r="G328" s="24"/>
      <c r="H328" s="24"/>
    </row>
    <row r="329" spans="2:8" ht="12.75">
      <c r="B329" s="52"/>
      <c r="C329" s="51"/>
      <c r="D329" s="24"/>
      <c r="E329" s="24"/>
      <c r="F329" s="24"/>
      <c r="G329" s="24"/>
      <c r="H329" s="24"/>
    </row>
    <row r="330" spans="2:8" ht="12.75">
      <c r="B330" s="52"/>
      <c r="C330" s="51"/>
      <c r="D330" s="24"/>
      <c r="E330" s="24"/>
      <c r="F330" s="24"/>
      <c r="G330" s="24"/>
      <c r="H330" s="24"/>
    </row>
    <row r="331" spans="2:8" ht="12.75">
      <c r="B331" s="52"/>
      <c r="C331" s="51"/>
      <c r="D331" s="24"/>
      <c r="E331" s="24"/>
      <c r="F331" s="24"/>
      <c r="G331" s="24"/>
      <c r="H331" s="24"/>
    </row>
    <row r="332" spans="2:8" ht="12.75">
      <c r="B332" s="52"/>
      <c r="C332" s="51"/>
      <c r="D332" s="24"/>
      <c r="E332" s="24"/>
      <c r="F332" s="24"/>
      <c r="G332" s="24"/>
      <c r="H332" s="24"/>
    </row>
    <row r="333" spans="2:8" ht="12.75">
      <c r="B333" s="52"/>
      <c r="C333" s="51"/>
      <c r="D333" s="24"/>
      <c r="E333" s="24"/>
      <c r="F333" s="24"/>
      <c r="G333" s="24"/>
      <c r="H333" s="24"/>
    </row>
    <row r="334" spans="2:8" ht="12.75">
      <c r="B334" s="52"/>
      <c r="C334" s="51"/>
      <c r="D334" s="24"/>
      <c r="E334" s="24"/>
      <c r="F334" s="24"/>
      <c r="G334" s="24"/>
      <c r="H334" s="24"/>
    </row>
    <row r="335" spans="2:8" ht="12.75">
      <c r="B335" s="52"/>
      <c r="C335" s="51"/>
      <c r="D335" s="24"/>
      <c r="E335" s="24"/>
      <c r="F335" s="24"/>
      <c r="G335" s="24"/>
      <c r="H335" s="24"/>
    </row>
    <row r="336" spans="2:8" ht="12.75">
      <c r="B336" s="52"/>
      <c r="C336" s="51"/>
      <c r="D336" s="24"/>
      <c r="E336" s="24"/>
      <c r="F336" s="24"/>
      <c r="G336" s="24"/>
      <c r="H336" s="24"/>
    </row>
    <row r="337" spans="2:8" ht="12.75">
      <c r="B337" s="52"/>
      <c r="C337" s="51"/>
      <c r="D337" s="24"/>
      <c r="E337" s="24"/>
      <c r="F337" s="24"/>
      <c r="G337" s="24"/>
      <c r="H337" s="24"/>
    </row>
    <row r="338" spans="2:8" ht="12.75">
      <c r="B338" s="52"/>
      <c r="C338" s="51"/>
      <c r="D338" s="24"/>
      <c r="E338" s="24"/>
      <c r="F338" s="24"/>
      <c r="G338" s="24"/>
      <c r="H338" s="24"/>
    </row>
    <row r="339" spans="2:8" ht="12.75">
      <c r="B339" s="52"/>
      <c r="C339" s="51"/>
      <c r="D339" s="24"/>
      <c r="E339" s="24"/>
      <c r="F339" s="24"/>
      <c r="G339" s="24"/>
      <c r="H339" s="24"/>
    </row>
    <row r="340" spans="2:8" ht="12.75">
      <c r="B340" s="52"/>
      <c r="C340" s="51"/>
      <c r="D340" s="24"/>
      <c r="E340" s="24"/>
      <c r="F340" s="24"/>
      <c r="G340" s="24"/>
      <c r="H340" s="24"/>
    </row>
    <row r="341" spans="2:8" ht="12.75">
      <c r="B341" s="52"/>
      <c r="C341" s="51"/>
      <c r="D341" s="24"/>
      <c r="E341" s="24"/>
      <c r="F341" s="24"/>
      <c r="G341" s="24"/>
      <c r="H341" s="24"/>
    </row>
    <row r="342" spans="2:8" ht="12.75">
      <c r="B342" s="52"/>
      <c r="C342" s="51"/>
      <c r="D342" s="24"/>
      <c r="E342" s="24"/>
      <c r="F342" s="24"/>
      <c r="G342" s="24"/>
      <c r="H342" s="24"/>
    </row>
    <row r="343" spans="2:8" ht="12.75">
      <c r="B343" s="52"/>
      <c r="C343" s="51"/>
      <c r="D343" s="24"/>
      <c r="E343" s="24"/>
      <c r="F343" s="24"/>
      <c r="G343" s="24"/>
      <c r="H343" s="24"/>
    </row>
    <row r="344" spans="2:8" ht="12.75">
      <c r="B344" s="52"/>
      <c r="C344" s="51"/>
      <c r="D344" s="24"/>
      <c r="E344" s="24"/>
      <c r="F344" s="24"/>
      <c r="G344" s="24"/>
      <c r="H344" s="24"/>
    </row>
    <row r="345" spans="2:8" ht="12.75">
      <c r="B345" s="52"/>
      <c r="C345" s="51"/>
      <c r="D345" s="24"/>
      <c r="E345" s="24"/>
      <c r="F345" s="24"/>
      <c r="G345" s="24"/>
      <c r="H345" s="24"/>
    </row>
    <row r="346" spans="2:8" ht="12.75">
      <c r="B346" s="52"/>
      <c r="C346" s="51"/>
      <c r="D346" s="24"/>
      <c r="E346" s="24"/>
      <c r="F346" s="24"/>
      <c r="G346" s="24"/>
      <c r="H346" s="24"/>
    </row>
    <row r="347" spans="2:8" ht="12.75">
      <c r="B347" s="52"/>
      <c r="C347" s="51"/>
      <c r="D347" s="24"/>
      <c r="E347" s="24"/>
      <c r="F347" s="24"/>
      <c r="G347" s="24"/>
      <c r="H347" s="24"/>
    </row>
    <row r="348" spans="2:8" ht="12.75">
      <c r="B348" s="52"/>
      <c r="C348" s="51"/>
      <c r="D348" s="24"/>
      <c r="E348" s="24"/>
      <c r="F348" s="24"/>
      <c r="G348" s="24"/>
      <c r="H348" s="24"/>
    </row>
    <row r="349" spans="2:8" ht="12.75">
      <c r="B349" s="52"/>
      <c r="C349" s="51"/>
      <c r="D349" s="24"/>
      <c r="E349" s="24"/>
      <c r="F349" s="24"/>
      <c r="G349" s="24"/>
      <c r="H349" s="24"/>
    </row>
    <row r="350" spans="2:8" ht="12.75">
      <c r="B350" s="52"/>
      <c r="C350" s="51"/>
      <c r="D350" s="24"/>
      <c r="E350" s="24"/>
      <c r="F350" s="24"/>
      <c r="G350" s="24"/>
      <c r="H350" s="24"/>
    </row>
    <row r="351" spans="2:8" ht="12.75">
      <c r="B351" s="52"/>
      <c r="C351" s="51"/>
      <c r="D351" s="24"/>
      <c r="E351" s="24"/>
      <c r="F351" s="24"/>
      <c r="G351" s="24"/>
      <c r="H351" s="24"/>
    </row>
    <row r="352" spans="2:8" ht="12.75">
      <c r="B352" s="52"/>
      <c r="C352" s="51"/>
      <c r="D352" s="24"/>
      <c r="E352" s="24"/>
      <c r="F352" s="24"/>
      <c r="G352" s="24"/>
      <c r="H352" s="24"/>
    </row>
    <row r="353" spans="2:8" ht="12.75">
      <c r="B353" s="52"/>
      <c r="C353" s="51"/>
      <c r="D353" s="24"/>
      <c r="E353" s="24"/>
      <c r="F353" s="24"/>
      <c r="G353" s="24"/>
      <c r="H353" s="24"/>
    </row>
    <row r="354" spans="2:8" ht="12.75">
      <c r="B354" s="52"/>
      <c r="C354" s="51"/>
      <c r="D354" s="24"/>
      <c r="E354" s="24"/>
      <c r="F354" s="24"/>
      <c r="G354" s="24"/>
      <c r="H354" s="24"/>
    </row>
    <row r="355" spans="2:8" ht="12.75">
      <c r="B355" s="52"/>
      <c r="C355" s="51"/>
      <c r="D355" s="24"/>
      <c r="E355" s="24"/>
      <c r="F355" s="24"/>
      <c r="G355" s="24"/>
      <c r="H355" s="24"/>
    </row>
    <row r="356" spans="2:8" ht="12.75">
      <c r="B356" s="52"/>
      <c r="C356" s="51"/>
      <c r="D356" s="24"/>
      <c r="E356" s="24"/>
      <c r="F356" s="24"/>
      <c r="G356" s="24"/>
      <c r="H356" s="24"/>
    </row>
    <row r="357" spans="2:8" ht="12.75">
      <c r="B357" s="52"/>
      <c r="C357" s="51"/>
      <c r="D357" s="24"/>
      <c r="E357" s="24"/>
      <c r="F357" s="24"/>
      <c r="G357" s="24"/>
      <c r="H357" s="24"/>
    </row>
    <row r="358" spans="2:8" ht="12.75">
      <c r="B358" s="52"/>
      <c r="C358" s="51"/>
      <c r="D358" s="24"/>
      <c r="E358" s="24"/>
      <c r="F358" s="24"/>
      <c r="G358" s="24"/>
      <c r="H358" s="24"/>
    </row>
    <row r="359" spans="2:8" ht="12.75">
      <c r="B359" s="52"/>
      <c r="C359" s="51"/>
      <c r="D359" s="24"/>
      <c r="E359" s="24"/>
      <c r="F359" s="24"/>
      <c r="G359" s="24"/>
      <c r="H359" s="24"/>
    </row>
    <row r="360" spans="2:8" ht="12.75">
      <c r="B360" s="52"/>
      <c r="C360" s="51"/>
      <c r="D360" s="24"/>
      <c r="E360" s="24"/>
      <c r="F360" s="24"/>
      <c r="G360" s="24"/>
      <c r="H360" s="24"/>
    </row>
    <row r="361" spans="2:8" ht="12.75">
      <c r="B361" s="52"/>
      <c r="C361" s="51"/>
      <c r="D361" s="24"/>
      <c r="E361" s="24"/>
      <c r="F361" s="24"/>
      <c r="G361" s="24"/>
      <c r="H361" s="24"/>
    </row>
    <row r="362" spans="2:8" ht="12.75">
      <c r="B362" s="52"/>
      <c r="C362" s="51"/>
      <c r="D362" s="24"/>
      <c r="E362" s="24"/>
      <c r="F362" s="24"/>
      <c r="G362" s="24"/>
      <c r="H362" s="24"/>
    </row>
    <row r="363" spans="2:8" ht="12.75">
      <c r="B363" s="52"/>
      <c r="C363" s="51"/>
      <c r="D363" s="24"/>
      <c r="E363" s="24"/>
      <c r="F363" s="24"/>
      <c r="G363" s="24"/>
      <c r="H363" s="24"/>
    </row>
    <row r="364" spans="2:8" ht="12.75">
      <c r="B364" s="52"/>
      <c r="C364" s="51"/>
      <c r="D364" s="24"/>
      <c r="E364" s="24"/>
      <c r="F364" s="24"/>
      <c r="G364" s="24"/>
      <c r="H364" s="24"/>
    </row>
    <row r="365" spans="2:8" ht="12.75">
      <c r="B365" s="52"/>
      <c r="C365" s="51"/>
      <c r="D365" s="24"/>
      <c r="E365" s="24"/>
      <c r="F365" s="24"/>
      <c r="G365" s="24"/>
      <c r="H365" s="24"/>
    </row>
    <row r="366" spans="2:8" ht="12.75">
      <c r="B366" s="52"/>
      <c r="C366" s="51"/>
      <c r="D366" s="24"/>
      <c r="E366" s="24"/>
      <c r="F366" s="24"/>
      <c r="G366" s="24"/>
      <c r="H366" s="24"/>
    </row>
    <row r="367" spans="2:8" ht="12.75">
      <c r="B367" s="52"/>
      <c r="C367" s="51"/>
      <c r="D367" s="24"/>
      <c r="E367" s="24"/>
      <c r="F367" s="24"/>
      <c r="G367" s="24"/>
      <c r="H367" s="24"/>
    </row>
    <row r="368" spans="2:8" ht="12.75">
      <c r="B368" s="52"/>
      <c r="C368" s="51"/>
      <c r="D368" s="24"/>
      <c r="E368" s="24"/>
      <c r="F368" s="24"/>
      <c r="G368" s="24"/>
      <c r="H368" s="24"/>
    </row>
    <row r="369" spans="2:8" ht="12.75">
      <c r="B369" s="52"/>
      <c r="C369" s="51"/>
      <c r="D369" s="24"/>
      <c r="E369" s="24"/>
      <c r="F369" s="24"/>
      <c r="G369" s="24"/>
      <c r="H369" s="24"/>
    </row>
    <row r="370" spans="2:8" ht="12.75">
      <c r="B370" s="52"/>
      <c r="C370" s="51"/>
      <c r="D370" s="24"/>
      <c r="E370" s="24"/>
      <c r="F370" s="24"/>
      <c r="G370" s="24"/>
      <c r="H370" s="24"/>
    </row>
    <row r="371" spans="2:8" ht="12.75">
      <c r="B371" s="52"/>
      <c r="C371" s="51"/>
      <c r="D371" s="24"/>
      <c r="E371" s="24"/>
      <c r="F371" s="24"/>
      <c r="G371" s="24"/>
      <c r="H371" s="24"/>
    </row>
    <row r="372" spans="2:8" ht="12.75">
      <c r="B372" s="52"/>
      <c r="C372" s="51"/>
      <c r="D372" s="24"/>
      <c r="E372" s="24"/>
      <c r="F372" s="24"/>
      <c r="G372" s="24"/>
      <c r="H372" s="24"/>
    </row>
    <row r="373" spans="2:8" ht="12.75">
      <c r="B373" s="52"/>
      <c r="C373" s="51"/>
      <c r="D373" s="24"/>
      <c r="E373" s="24"/>
      <c r="F373" s="24"/>
      <c r="G373" s="24"/>
      <c r="H373" s="24"/>
    </row>
    <row r="374" spans="2:8" ht="12.75">
      <c r="B374" s="52"/>
      <c r="C374" s="51"/>
      <c r="D374" s="24"/>
      <c r="E374" s="24"/>
      <c r="F374" s="24"/>
      <c r="G374" s="24"/>
      <c r="H374" s="24"/>
    </row>
    <row r="375" spans="2:8" ht="12.75">
      <c r="B375" s="52"/>
      <c r="C375" s="51"/>
      <c r="D375" s="24"/>
      <c r="E375" s="24"/>
      <c r="F375" s="24"/>
      <c r="G375" s="24"/>
      <c r="H375" s="24"/>
    </row>
    <row r="376" spans="2:8" ht="12.75">
      <c r="B376" s="52"/>
      <c r="C376" s="51"/>
      <c r="D376" s="24"/>
      <c r="E376" s="24"/>
      <c r="F376" s="24"/>
      <c r="G376" s="24"/>
      <c r="H376" s="24"/>
    </row>
    <row r="377" spans="2:8" ht="12.75">
      <c r="B377" s="52"/>
      <c r="C377" s="51"/>
      <c r="D377" s="24"/>
      <c r="E377" s="24"/>
      <c r="F377" s="24"/>
      <c r="G377" s="24"/>
      <c r="H377" s="24"/>
    </row>
    <row r="378" spans="2:8" ht="12.75">
      <c r="B378" s="52"/>
      <c r="C378" s="51"/>
      <c r="D378" s="24"/>
      <c r="E378" s="24"/>
      <c r="F378" s="24"/>
      <c r="G378" s="24"/>
      <c r="H378" s="24"/>
    </row>
    <row r="379" spans="2:8" ht="12.75">
      <c r="B379" s="52"/>
      <c r="C379" s="51"/>
      <c r="D379" s="24"/>
      <c r="E379" s="24"/>
      <c r="F379" s="24"/>
      <c r="G379" s="24"/>
      <c r="H379" s="24"/>
    </row>
    <row r="380" spans="2:8" ht="12.75">
      <c r="B380" s="52"/>
      <c r="C380" s="51"/>
      <c r="D380" s="24"/>
      <c r="E380" s="24"/>
      <c r="F380" s="24"/>
      <c r="G380" s="24"/>
      <c r="H380" s="24"/>
    </row>
    <row r="381" spans="2:8" ht="12.75">
      <c r="B381" s="52"/>
      <c r="C381" s="51"/>
      <c r="D381" s="24"/>
      <c r="E381" s="24"/>
      <c r="F381" s="24"/>
      <c r="G381" s="24"/>
      <c r="H381" s="24"/>
    </row>
    <row r="382" spans="2:8" ht="12.75">
      <c r="B382" s="52"/>
      <c r="C382" s="51"/>
      <c r="D382" s="24"/>
      <c r="E382" s="24"/>
      <c r="F382" s="24"/>
      <c r="G382" s="24"/>
      <c r="H382" s="24"/>
    </row>
    <row r="383" spans="2:8" ht="12.75">
      <c r="B383" s="52"/>
      <c r="C383" s="51"/>
      <c r="D383" s="24"/>
      <c r="E383" s="24"/>
      <c r="F383" s="24"/>
      <c r="G383" s="24"/>
      <c r="H383" s="24"/>
    </row>
    <row r="384" spans="2:8" ht="12.75">
      <c r="B384" s="52"/>
      <c r="C384" s="51"/>
      <c r="D384" s="24"/>
      <c r="E384" s="24"/>
      <c r="F384" s="24"/>
      <c r="G384" s="24"/>
      <c r="H384" s="24"/>
    </row>
    <row r="385" spans="2:8" ht="12.75">
      <c r="B385" s="52"/>
      <c r="C385" s="51"/>
      <c r="D385" s="24"/>
      <c r="E385" s="24"/>
      <c r="F385" s="24"/>
      <c r="G385" s="24"/>
      <c r="H385" s="24"/>
    </row>
    <row r="386" spans="2:8" ht="12.75">
      <c r="B386" s="52"/>
      <c r="C386" s="51"/>
      <c r="D386" s="24"/>
      <c r="E386" s="24"/>
      <c r="F386" s="24"/>
      <c r="G386" s="24"/>
      <c r="H386" s="24"/>
    </row>
    <row r="387" spans="2:8" ht="12.75">
      <c r="B387" s="52"/>
      <c r="C387" s="51"/>
      <c r="D387" s="24"/>
      <c r="E387" s="24"/>
      <c r="F387" s="24"/>
      <c r="G387" s="24"/>
      <c r="H387" s="24"/>
    </row>
    <row r="388" spans="2:8" ht="12.75">
      <c r="B388" s="52"/>
      <c r="C388" s="51"/>
      <c r="D388" s="24"/>
      <c r="E388" s="24"/>
      <c r="F388" s="24"/>
      <c r="G388" s="24"/>
      <c r="H388" s="24"/>
    </row>
    <row r="389" spans="2:8" ht="12.75">
      <c r="B389" s="52"/>
      <c r="C389" s="51"/>
      <c r="D389" s="24"/>
      <c r="E389" s="24"/>
      <c r="F389" s="24"/>
      <c r="G389" s="24"/>
      <c r="H389" s="24"/>
    </row>
    <row r="390" spans="2:8" ht="12.75">
      <c r="B390" s="52"/>
      <c r="C390" s="51"/>
      <c r="D390" s="24"/>
      <c r="E390" s="24"/>
      <c r="F390" s="24"/>
      <c r="G390" s="24"/>
      <c r="H390" s="24"/>
    </row>
    <row r="391" spans="2:8" ht="12.75">
      <c r="B391" s="52"/>
      <c r="C391" s="51"/>
      <c r="D391" s="24"/>
      <c r="E391" s="24"/>
      <c r="F391" s="24"/>
      <c r="G391" s="24"/>
      <c r="H391" s="24"/>
    </row>
    <row r="392" spans="2:8" ht="12.75">
      <c r="B392" s="52"/>
      <c r="C392" s="51"/>
      <c r="D392" s="24"/>
      <c r="E392" s="24"/>
      <c r="F392" s="24"/>
      <c r="G392" s="24"/>
      <c r="H392" s="24"/>
    </row>
    <row r="393" spans="2:8" ht="12.75">
      <c r="B393" s="52"/>
      <c r="C393" s="51"/>
      <c r="D393" s="24"/>
      <c r="E393" s="24"/>
      <c r="F393" s="24"/>
      <c r="G393" s="24"/>
      <c r="H393" s="24"/>
    </row>
    <row r="394" spans="2:8" ht="12.75">
      <c r="B394" s="52"/>
      <c r="C394" s="51"/>
      <c r="D394" s="24"/>
      <c r="E394" s="24"/>
      <c r="F394" s="24"/>
      <c r="G394" s="24"/>
      <c r="H394" s="24"/>
    </row>
    <row r="395" spans="2:8" ht="12.75">
      <c r="B395" s="52"/>
      <c r="C395" s="51"/>
      <c r="D395" s="24"/>
      <c r="E395" s="24"/>
      <c r="F395" s="24"/>
      <c r="G395" s="24"/>
      <c r="H395" s="24"/>
    </row>
    <row r="396" spans="2:8" ht="12.75">
      <c r="B396" s="52"/>
      <c r="C396" s="51"/>
      <c r="D396" s="24"/>
      <c r="E396" s="24"/>
      <c r="F396" s="24"/>
      <c r="G396" s="24"/>
      <c r="H396" s="24"/>
    </row>
    <row r="397" spans="2:8" ht="12.75">
      <c r="B397" s="52"/>
      <c r="C397" s="51"/>
      <c r="D397" s="24"/>
      <c r="E397" s="24"/>
      <c r="F397" s="24"/>
      <c r="G397" s="24"/>
      <c r="H397" s="24"/>
    </row>
    <row r="398" spans="2:8" ht="12.75">
      <c r="B398" s="52"/>
      <c r="C398" s="51"/>
      <c r="D398" s="24"/>
      <c r="E398" s="24"/>
      <c r="F398" s="24"/>
      <c r="G398" s="24"/>
      <c r="H398" s="24"/>
    </row>
    <row r="399" spans="2:8" ht="12.75">
      <c r="B399" s="52"/>
      <c r="C399" s="51"/>
      <c r="D399" s="24"/>
      <c r="E399" s="24"/>
      <c r="F399" s="24"/>
      <c r="G399" s="24"/>
      <c r="H399" s="24"/>
    </row>
    <row r="400" spans="2:8" ht="12.75">
      <c r="B400" s="52"/>
      <c r="C400" s="51"/>
      <c r="D400" s="24"/>
      <c r="E400" s="24"/>
      <c r="F400" s="24"/>
      <c r="G400" s="24"/>
      <c r="H400" s="24"/>
    </row>
    <row r="401" spans="2:8" ht="12.75">
      <c r="B401" s="52"/>
      <c r="C401" s="51"/>
      <c r="D401" s="24"/>
      <c r="E401" s="24"/>
      <c r="F401" s="24"/>
      <c r="G401" s="24"/>
      <c r="H401" s="24"/>
    </row>
    <row r="402" spans="2:8" ht="12.75">
      <c r="B402" s="52"/>
      <c r="C402" s="51"/>
      <c r="D402" s="24"/>
      <c r="E402" s="24"/>
      <c r="F402" s="24"/>
      <c r="G402" s="24"/>
      <c r="H402" s="24"/>
    </row>
    <row r="403" spans="2:8" ht="12.75">
      <c r="B403" s="52"/>
      <c r="C403" s="51"/>
      <c r="D403" s="24"/>
      <c r="E403" s="24"/>
      <c r="F403" s="24"/>
      <c r="G403" s="24"/>
      <c r="H403" s="24"/>
    </row>
    <row r="404" spans="2:8" ht="12.75">
      <c r="B404" s="52"/>
      <c r="C404" s="51"/>
      <c r="D404" s="24"/>
      <c r="E404" s="24"/>
      <c r="F404" s="24"/>
      <c r="G404" s="24"/>
      <c r="H404" s="24"/>
    </row>
    <row r="405" spans="2:8" ht="12.75">
      <c r="B405" s="52"/>
      <c r="C405" s="51"/>
      <c r="D405" s="24"/>
      <c r="E405" s="24"/>
      <c r="F405" s="24"/>
      <c r="G405" s="24"/>
      <c r="H405" s="24"/>
    </row>
    <row r="406" spans="2:8" ht="12.75">
      <c r="B406" s="52"/>
      <c r="C406" s="51"/>
      <c r="D406" s="24"/>
      <c r="E406" s="24"/>
      <c r="F406" s="24"/>
      <c r="G406" s="24"/>
      <c r="H406" s="24"/>
    </row>
    <row r="407" spans="2:8" ht="12.75">
      <c r="B407" s="52"/>
      <c r="C407" s="51"/>
      <c r="D407" s="24"/>
      <c r="E407" s="24"/>
      <c r="F407" s="24"/>
      <c r="G407" s="24"/>
      <c r="H407" s="24"/>
    </row>
    <row r="408" spans="2:8" ht="12.75">
      <c r="B408" s="52"/>
      <c r="C408" s="51"/>
      <c r="D408" s="24"/>
      <c r="E408" s="24"/>
      <c r="F408" s="24"/>
      <c r="G408" s="24"/>
      <c r="H408" s="24"/>
    </row>
    <row r="409" spans="2:8" ht="12.75">
      <c r="B409" s="52"/>
      <c r="C409" s="51"/>
      <c r="D409" s="24"/>
      <c r="E409" s="24"/>
      <c r="F409" s="24"/>
      <c r="G409" s="24"/>
      <c r="H409" s="24"/>
    </row>
    <row r="410" spans="2:8" ht="12.75">
      <c r="B410" s="52"/>
      <c r="C410" s="51"/>
      <c r="D410" s="24"/>
      <c r="E410" s="24"/>
      <c r="F410" s="24"/>
      <c r="G410" s="24"/>
      <c r="H410" s="24"/>
    </row>
    <row r="411" spans="2:8" ht="12.75">
      <c r="B411" s="52"/>
      <c r="C411" s="51"/>
      <c r="D411" s="24"/>
      <c r="E411" s="24"/>
      <c r="F411" s="24"/>
      <c r="G411" s="24"/>
      <c r="H411" s="24"/>
    </row>
    <row r="412" spans="2:8" ht="12.75">
      <c r="B412" s="52"/>
      <c r="C412" s="51"/>
      <c r="D412" s="24"/>
      <c r="E412" s="24"/>
      <c r="F412" s="24"/>
      <c r="G412" s="24"/>
      <c r="H412" s="24"/>
    </row>
    <row r="413" spans="2:8" ht="12.75">
      <c r="B413" s="52"/>
      <c r="C413" s="51"/>
      <c r="D413" s="24"/>
      <c r="E413" s="24"/>
      <c r="F413" s="24"/>
      <c r="G413" s="24"/>
      <c r="H413" s="24"/>
    </row>
    <row r="414" spans="2:8" ht="12.75">
      <c r="B414" s="52"/>
      <c r="C414" s="51"/>
      <c r="D414" s="24"/>
      <c r="E414" s="24"/>
      <c r="F414" s="24"/>
      <c r="G414" s="24"/>
      <c r="H414" s="24"/>
    </row>
    <row r="415" spans="2:8" ht="12.75">
      <c r="B415" s="52"/>
      <c r="C415" s="51"/>
      <c r="D415" s="24"/>
      <c r="E415" s="24"/>
      <c r="F415" s="24"/>
      <c r="G415" s="24"/>
      <c r="H415" s="24"/>
    </row>
    <row r="416" spans="2:8" ht="12.75">
      <c r="B416" s="52"/>
      <c r="C416" s="51"/>
      <c r="D416" s="24"/>
      <c r="E416" s="24"/>
      <c r="F416" s="24"/>
      <c r="G416" s="24"/>
      <c r="H416" s="24"/>
    </row>
    <row r="417" spans="2:8" ht="12.75">
      <c r="B417" s="52"/>
      <c r="C417" s="51"/>
      <c r="D417" s="24"/>
      <c r="E417" s="24"/>
      <c r="F417" s="24"/>
      <c r="G417" s="24"/>
      <c r="H417" s="24"/>
    </row>
    <row r="418" spans="2:8" ht="12.75">
      <c r="B418" s="52"/>
      <c r="C418" s="51"/>
      <c r="D418" s="24"/>
      <c r="E418" s="24"/>
      <c r="F418" s="24"/>
      <c r="G418" s="24"/>
      <c r="H418" s="24"/>
    </row>
    <row r="419" spans="2:8" ht="12.75">
      <c r="B419" s="52"/>
      <c r="C419" s="51"/>
      <c r="D419" s="24"/>
      <c r="E419" s="24"/>
      <c r="F419" s="24"/>
      <c r="G419" s="24"/>
      <c r="H419" s="24"/>
    </row>
    <row r="420" spans="2:8" ht="12.75">
      <c r="B420" s="52"/>
      <c r="C420" s="51"/>
      <c r="D420" s="24"/>
      <c r="E420" s="24"/>
      <c r="F420" s="24"/>
      <c r="G420" s="24"/>
      <c r="H420" s="24"/>
    </row>
    <row r="421" spans="2:8" ht="12.75">
      <c r="B421" s="52"/>
      <c r="C421" s="51"/>
      <c r="D421" s="24"/>
      <c r="E421" s="24"/>
      <c r="F421" s="24"/>
      <c r="G421" s="24"/>
      <c r="H421" s="24"/>
    </row>
    <row r="422" spans="2:8" ht="12.75">
      <c r="B422" s="52"/>
      <c r="C422" s="51"/>
      <c r="D422" s="24"/>
      <c r="E422" s="24"/>
      <c r="F422" s="24"/>
      <c r="G422" s="24"/>
      <c r="H422" s="24"/>
    </row>
    <row r="423" spans="2:8" ht="12.75">
      <c r="B423" s="52"/>
      <c r="C423" s="51"/>
      <c r="D423" s="24"/>
      <c r="E423" s="24"/>
      <c r="F423" s="24"/>
      <c r="G423" s="24"/>
      <c r="H423" s="24"/>
    </row>
    <row r="424" spans="2:8" ht="12.75">
      <c r="B424" s="52"/>
      <c r="C424" s="51"/>
      <c r="D424" s="24"/>
      <c r="E424" s="24"/>
      <c r="F424" s="24"/>
      <c r="G424" s="24"/>
      <c r="H424" s="24"/>
    </row>
    <row r="425" spans="2:8" ht="12.75">
      <c r="B425" s="52"/>
      <c r="C425" s="51"/>
      <c r="D425" s="24"/>
      <c r="E425" s="24"/>
      <c r="F425" s="24"/>
      <c r="G425" s="24"/>
      <c r="H425" s="24"/>
    </row>
    <row r="426" spans="2:8" ht="12.75">
      <c r="B426" s="52"/>
      <c r="C426" s="51"/>
      <c r="D426" s="24"/>
      <c r="E426" s="24"/>
      <c r="F426" s="24"/>
      <c r="G426" s="24"/>
      <c r="H426" s="24"/>
    </row>
    <row r="427" spans="2:8" ht="12.75">
      <c r="B427" s="52"/>
      <c r="C427" s="51"/>
      <c r="D427" s="24"/>
      <c r="E427" s="24"/>
      <c r="F427" s="24"/>
      <c r="G427" s="24"/>
      <c r="H427" s="24"/>
    </row>
    <row r="428" spans="2:8" ht="12.75">
      <c r="B428" s="52"/>
      <c r="C428" s="51"/>
      <c r="D428" s="24"/>
      <c r="E428" s="24"/>
      <c r="F428" s="24"/>
      <c r="G428" s="24"/>
      <c r="H428" s="24"/>
    </row>
    <row r="429" spans="2:8" ht="12.75">
      <c r="B429" s="52"/>
      <c r="C429" s="51"/>
      <c r="D429" s="24"/>
      <c r="E429" s="24"/>
      <c r="F429" s="24"/>
      <c r="G429" s="24"/>
      <c r="H429" s="24"/>
    </row>
    <row r="430" spans="2:8" ht="12.75">
      <c r="B430" s="52"/>
      <c r="C430" s="51"/>
      <c r="D430" s="24"/>
      <c r="E430" s="24"/>
      <c r="F430" s="24"/>
      <c r="G430" s="24"/>
      <c r="H430" s="24"/>
    </row>
    <row r="431" spans="2:8" ht="12.75">
      <c r="B431" s="52"/>
      <c r="C431" s="51"/>
      <c r="D431" s="24"/>
      <c r="E431" s="24"/>
      <c r="F431" s="24"/>
      <c r="G431" s="24"/>
      <c r="H431" s="24"/>
    </row>
    <row r="432" spans="2:8" ht="12.75">
      <c r="B432" s="52"/>
      <c r="C432" s="51"/>
      <c r="D432" s="24"/>
      <c r="E432" s="24"/>
      <c r="F432" s="24"/>
      <c r="G432" s="24"/>
      <c r="H432" s="24"/>
    </row>
    <row r="433" spans="2:8" ht="12.75">
      <c r="B433" s="52"/>
      <c r="C433" s="51"/>
      <c r="D433" s="24"/>
      <c r="E433" s="24"/>
      <c r="F433" s="24"/>
      <c r="G433" s="24"/>
      <c r="H433" s="24"/>
    </row>
    <row r="434" spans="2:8" ht="12.75">
      <c r="B434" s="52"/>
      <c r="C434" s="51"/>
      <c r="D434" s="24"/>
      <c r="E434" s="24"/>
      <c r="F434" s="24"/>
      <c r="G434" s="24"/>
      <c r="H434" s="24"/>
    </row>
    <row r="435" spans="2:8" ht="12.75">
      <c r="B435" s="52"/>
      <c r="C435" s="51"/>
      <c r="D435" s="24"/>
      <c r="E435" s="24"/>
      <c r="F435" s="24"/>
      <c r="G435" s="24"/>
      <c r="H435" s="24"/>
    </row>
    <row r="436" spans="2:8" ht="12.75">
      <c r="B436" s="52"/>
      <c r="C436" s="51"/>
      <c r="D436" s="24"/>
      <c r="E436" s="24"/>
      <c r="F436" s="24"/>
      <c r="G436" s="24"/>
      <c r="H436" s="24"/>
    </row>
    <row r="437" spans="2:8" ht="12.75">
      <c r="B437" s="52"/>
      <c r="C437" s="51"/>
      <c r="D437" s="24"/>
      <c r="E437" s="24"/>
      <c r="F437" s="24"/>
      <c r="G437" s="24"/>
      <c r="H437" s="24"/>
    </row>
    <row r="438" spans="2:8" ht="12.75">
      <c r="B438" s="52"/>
      <c r="C438" s="51"/>
      <c r="D438" s="24"/>
      <c r="E438" s="24"/>
      <c r="F438" s="24"/>
      <c r="G438" s="24"/>
      <c r="H438" s="24"/>
    </row>
    <row r="439" spans="2:8" ht="12.75">
      <c r="B439" s="52"/>
      <c r="C439" s="51"/>
      <c r="D439" s="24"/>
      <c r="E439" s="24"/>
      <c r="F439" s="24"/>
      <c r="G439" s="24"/>
      <c r="H439" s="24"/>
    </row>
    <row r="440" spans="2:8" ht="12.75">
      <c r="B440" s="52"/>
      <c r="C440" s="51"/>
      <c r="D440" s="24"/>
      <c r="E440" s="24"/>
      <c r="F440" s="24"/>
      <c r="G440" s="24"/>
      <c r="H440" s="24"/>
    </row>
    <row r="441" spans="2:8" ht="12.75">
      <c r="B441" s="52"/>
      <c r="C441" s="51"/>
      <c r="D441" s="24"/>
      <c r="E441" s="24"/>
      <c r="F441" s="24"/>
      <c r="G441" s="24"/>
      <c r="H441" s="24"/>
    </row>
    <row r="442" spans="2:8" ht="12.75">
      <c r="B442" s="52"/>
      <c r="C442" s="51"/>
      <c r="D442" s="24"/>
      <c r="E442" s="24"/>
      <c r="F442" s="24"/>
      <c r="G442" s="24"/>
      <c r="H442" s="24"/>
    </row>
    <row r="443" spans="2:8" ht="12.75">
      <c r="B443" s="52"/>
      <c r="C443" s="51"/>
      <c r="D443" s="24"/>
      <c r="E443" s="24"/>
      <c r="F443" s="24"/>
      <c r="G443" s="24"/>
      <c r="H443" s="24"/>
    </row>
    <row r="444" spans="2:8" ht="12.75">
      <c r="B444" s="52"/>
      <c r="C444" s="51"/>
      <c r="D444" s="24"/>
      <c r="E444" s="24"/>
      <c r="F444" s="24"/>
      <c r="G444" s="24"/>
      <c r="H444" s="24"/>
    </row>
    <row r="445" spans="2:8" ht="12.75">
      <c r="B445" s="52"/>
      <c r="C445" s="51"/>
      <c r="D445" s="24"/>
      <c r="E445" s="24"/>
      <c r="F445" s="24"/>
      <c r="G445" s="24"/>
      <c r="H445" s="24"/>
    </row>
    <row r="446" spans="2:8" ht="12.75">
      <c r="B446" s="52"/>
      <c r="C446" s="51"/>
      <c r="D446" s="24"/>
      <c r="E446" s="24"/>
      <c r="F446" s="24"/>
      <c r="G446" s="24"/>
      <c r="H446" s="24"/>
    </row>
    <row r="447" spans="2:8" ht="12.75">
      <c r="B447" s="52"/>
      <c r="C447" s="51"/>
      <c r="D447" s="24"/>
      <c r="E447" s="24"/>
      <c r="F447" s="24"/>
      <c r="G447" s="24"/>
      <c r="H447" s="24"/>
    </row>
    <row r="448" spans="2:8" ht="12.75">
      <c r="B448" s="52"/>
      <c r="C448" s="51"/>
      <c r="D448" s="24"/>
      <c r="E448" s="24"/>
      <c r="F448" s="24"/>
      <c r="G448" s="24"/>
      <c r="H448" s="24"/>
    </row>
    <row r="449" spans="2:8" ht="12.75">
      <c r="B449" s="52"/>
      <c r="C449" s="51"/>
      <c r="D449" s="24"/>
      <c r="E449" s="24"/>
      <c r="F449" s="24"/>
      <c r="G449" s="24"/>
      <c r="H449" s="24"/>
    </row>
    <row r="450" spans="2:8" ht="12.75">
      <c r="B450" s="52"/>
      <c r="C450" s="51"/>
      <c r="D450" s="24"/>
      <c r="E450" s="24"/>
      <c r="F450" s="24"/>
      <c r="G450" s="24"/>
      <c r="H450" s="24"/>
    </row>
    <row r="451" spans="2:8" ht="12.75">
      <c r="B451" s="52"/>
      <c r="C451" s="51"/>
      <c r="D451" s="24"/>
      <c r="E451" s="24"/>
      <c r="F451" s="24"/>
      <c r="G451" s="24"/>
      <c r="H451" s="24"/>
    </row>
    <row r="452" spans="2:8" ht="12.75">
      <c r="B452" s="52"/>
      <c r="C452" s="51"/>
      <c r="D452" s="24"/>
      <c r="E452" s="24"/>
      <c r="F452" s="24"/>
      <c r="G452" s="24"/>
      <c r="H452" s="24"/>
    </row>
    <row r="453" spans="2:8" ht="12.75">
      <c r="B453" s="52"/>
      <c r="C453" s="51"/>
      <c r="D453" s="24"/>
      <c r="E453" s="24"/>
      <c r="F453" s="24"/>
      <c r="G453" s="24"/>
      <c r="H453" s="24"/>
    </row>
    <row r="454" spans="2:8" ht="12.75">
      <c r="B454" s="52"/>
      <c r="C454" s="51"/>
      <c r="D454" s="24"/>
      <c r="E454" s="24"/>
      <c r="F454" s="24"/>
      <c r="G454" s="24"/>
      <c r="H454" s="24"/>
    </row>
    <row r="455" spans="2:8" ht="12.75">
      <c r="B455" s="52"/>
      <c r="C455" s="51"/>
      <c r="D455" s="24"/>
      <c r="E455" s="24"/>
      <c r="F455" s="24"/>
      <c r="G455" s="24"/>
      <c r="H455" s="24"/>
    </row>
    <row r="456" spans="2:8" ht="12.75">
      <c r="B456" s="52"/>
      <c r="C456" s="51"/>
      <c r="D456" s="24"/>
      <c r="E456" s="24"/>
      <c r="F456" s="24"/>
      <c r="G456" s="24"/>
      <c r="H456" s="24"/>
    </row>
    <row r="457" spans="2:8" ht="12.75">
      <c r="B457" s="52"/>
      <c r="C457" s="51"/>
      <c r="D457" s="24"/>
      <c r="E457" s="24"/>
      <c r="F457" s="24"/>
      <c r="G457" s="24"/>
      <c r="H457" s="24"/>
    </row>
    <row r="458" spans="2:8" ht="12.75">
      <c r="B458" s="52"/>
      <c r="C458" s="51"/>
      <c r="D458" s="24"/>
      <c r="E458" s="24"/>
      <c r="F458" s="24"/>
      <c r="G458" s="24"/>
      <c r="H458" s="24"/>
    </row>
    <row r="459" spans="2:8" ht="12.75">
      <c r="B459" s="52"/>
      <c r="C459" s="51"/>
      <c r="D459" s="24"/>
      <c r="E459" s="24"/>
      <c r="F459" s="24"/>
      <c r="G459" s="24"/>
      <c r="H459" s="24"/>
    </row>
    <row r="460" spans="2:8" ht="12.75">
      <c r="B460" s="52"/>
      <c r="C460" s="51"/>
      <c r="D460" s="24"/>
      <c r="E460" s="24"/>
      <c r="F460" s="24"/>
      <c r="G460" s="24"/>
      <c r="H460" s="24"/>
    </row>
    <row r="461" spans="2:8" ht="12.75">
      <c r="B461" s="52"/>
      <c r="C461" s="51"/>
      <c r="D461" s="24"/>
      <c r="E461" s="24"/>
      <c r="F461" s="24"/>
      <c r="G461" s="24"/>
      <c r="H461" s="24"/>
    </row>
    <row r="462" spans="2:8" ht="12.75">
      <c r="B462" s="52"/>
      <c r="C462" s="51"/>
      <c r="D462" s="24"/>
      <c r="E462" s="24"/>
      <c r="F462" s="24"/>
      <c r="G462" s="24"/>
      <c r="H462" s="24"/>
    </row>
    <row r="463" spans="2:8" ht="12.75">
      <c r="B463" s="52"/>
      <c r="C463" s="51"/>
      <c r="D463" s="24"/>
      <c r="E463" s="24"/>
      <c r="F463" s="24"/>
      <c r="G463" s="24"/>
      <c r="H463" s="24"/>
    </row>
    <row r="464" spans="2:8" ht="12.75">
      <c r="B464" s="52"/>
      <c r="C464" s="51"/>
      <c r="D464" s="24"/>
      <c r="E464" s="24"/>
      <c r="F464" s="24"/>
      <c r="G464" s="24"/>
      <c r="H464" s="24"/>
    </row>
    <row r="465" spans="2:8" ht="12.75">
      <c r="B465" s="52"/>
      <c r="C465" s="51"/>
      <c r="D465" s="24"/>
      <c r="E465" s="24"/>
      <c r="F465" s="24"/>
      <c r="G465" s="24"/>
      <c r="H465" s="24"/>
    </row>
    <row r="466" spans="2:8" ht="12.75">
      <c r="B466" s="52"/>
      <c r="C466" s="51"/>
      <c r="D466" s="24"/>
      <c r="E466" s="24"/>
      <c r="F466" s="24"/>
      <c r="G466" s="24"/>
      <c r="H466" s="24"/>
    </row>
    <row r="467" spans="2:8" ht="12.75">
      <c r="B467" s="52"/>
      <c r="C467" s="51"/>
      <c r="D467" s="24"/>
      <c r="E467" s="24"/>
      <c r="F467" s="24"/>
      <c r="G467" s="24"/>
      <c r="H467" s="24"/>
    </row>
    <row r="468" spans="2:8" ht="12.75">
      <c r="B468" s="52"/>
      <c r="C468" s="51"/>
      <c r="D468" s="24"/>
      <c r="E468" s="24"/>
      <c r="F468" s="24"/>
      <c r="G468" s="24"/>
      <c r="H468" s="24"/>
    </row>
    <row r="469" spans="2:8" ht="12.75">
      <c r="B469" s="52"/>
      <c r="C469" s="51"/>
      <c r="D469" s="24"/>
      <c r="E469" s="24"/>
      <c r="F469" s="24"/>
      <c r="G469" s="24"/>
      <c r="H469" s="24"/>
    </row>
    <row r="470" spans="2:8" ht="12.75">
      <c r="B470" s="52"/>
      <c r="C470" s="51"/>
      <c r="D470" s="24"/>
      <c r="E470" s="24"/>
      <c r="F470" s="24"/>
      <c r="G470" s="24"/>
      <c r="H470" s="24"/>
    </row>
    <row r="471" spans="2:8" ht="12.75">
      <c r="B471" s="52"/>
      <c r="C471" s="51"/>
      <c r="D471" s="24"/>
      <c r="E471" s="24"/>
      <c r="F471" s="24"/>
      <c r="G471" s="24"/>
      <c r="H471" s="24"/>
    </row>
    <row r="472" spans="2:8" ht="12.75">
      <c r="B472" s="52"/>
      <c r="C472" s="51"/>
      <c r="D472" s="24"/>
      <c r="E472" s="24"/>
      <c r="F472" s="24"/>
      <c r="G472" s="24"/>
      <c r="H472" s="24"/>
    </row>
    <row r="473" spans="2:8" ht="12.75">
      <c r="B473" s="52"/>
      <c r="C473" s="51"/>
      <c r="D473" s="24"/>
      <c r="E473" s="24"/>
      <c r="F473" s="24"/>
      <c r="G473" s="24"/>
      <c r="H473" s="24"/>
    </row>
    <row r="474" spans="2:8" ht="12.75">
      <c r="B474" s="52"/>
      <c r="C474" s="51"/>
      <c r="D474" s="24"/>
      <c r="E474" s="24"/>
      <c r="F474" s="24"/>
      <c r="G474" s="24"/>
      <c r="H474" s="24"/>
    </row>
    <row r="475" spans="2:8" ht="12.75">
      <c r="B475" s="52"/>
      <c r="C475" s="51"/>
      <c r="D475" s="24"/>
      <c r="E475" s="24"/>
      <c r="F475" s="24"/>
      <c r="G475" s="24"/>
      <c r="H475" s="24"/>
    </row>
    <row r="476" spans="2:8" ht="12.75">
      <c r="B476" s="52"/>
      <c r="C476" s="51"/>
      <c r="D476" s="24"/>
      <c r="E476" s="24"/>
      <c r="F476" s="24"/>
      <c r="G476" s="24"/>
      <c r="H476" s="24"/>
    </row>
    <row r="477" spans="2:8" ht="12.75">
      <c r="B477" s="52"/>
      <c r="C477" s="51"/>
      <c r="D477" s="24"/>
      <c r="E477" s="24"/>
      <c r="F477" s="24"/>
      <c r="G477" s="24"/>
      <c r="H477" s="24"/>
    </row>
    <row r="478" spans="2:8" ht="12.75">
      <c r="B478" s="52"/>
      <c r="C478" s="51"/>
      <c r="D478" s="24"/>
      <c r="E478" s="24"/>
      <c r="F478" s="24"/>
      <c r="G478" s="24"/>
      <c r="H478" s="24"/>
    </row>
    <row r="479" spans="2:8" ht="12.75">
      <c r="B479" s="52"/>
      <c r="C479" s="51"/>
      <c r="D479" s="24"/>
      <c r="E479" s="24"/>
      <c r="F479" s="24"/>
      <c r="G479" s="24"/>
      <c r="H479" s="24"/>
    </row>
    <row r="480" spans="2:8" ht="12.75">
      <c r="B480" s="52"/>
      <c r="C480" s="51"/>
      <c r="D480" s="24"/>
      <c r="E480" s="24"/>
      <c r="F480" s="24"/>
      <c r="G480" s="24"/>
      <c r="H480" s="24"/>
    </row>
    <row r="481" spans="2:8" ht="12.75">
      <c r="B481" s="52"/>
      <c r="C481" s="51"/>
      <c r="D481" s="24"/>
      <c r="E481" s="24"/>
      <c r="F481" s="24"/>
      <c r="G481" s="24"/>
      <c r="H481" s="24"/>
    </row>
    <row r="482" spans="2:8" ht="12.75">
      <c r="B482" s="52"/>
      <c r="C482" s="51"/>
      <c r="D482" s="24"/>
      <c r="E482" s="24"/>
      <c r="F482" s="24"/>
      <c r="G482" s="24"/>
      <c r="H482" s="24"/>
    </row>
    <row r="483" spans="2:8" ht="12.75">
      <c r="B483" s="52"/>
      <c r="C483" s="51"/>
      <c r="D483" s="24"/>
      <c r="E483" s="24"/>
      <c r="F483" s="24"/>
      <c r="G483" s="24"/>
      <c r="H483" s="24"/>
    </row>
    <row r="484" spans="2:8" ht="12.75">
      <c r="B484" s="52"/>
      <c r="C484" s="51"/>
      <c r="D484" s="24"/>
      <c r="E484" s="24"/>
      <c r="F484" s="24"/>
      <c r="G484" s="24"/>
      <c r="H484" s="24"/>
    </row>
    <row r="485" spans="2:8" ht="12.75">
      <c r="B485" s="52"/>
      <c r="C485" s="51"/>
      <c r="D485" s="24"/>
      <c r="E485" s="24"/>
      <c r="F485" s="24"/>
      <c r="G485" s="24"/>
      <c r="H485" s="24"/>
    </row>
    <row r="486" spans="2:8" ht="12.75">
      <c r="B486" s="52"/>
      <c r="C486" s="51"/>
      <c r="D486" s="24"/>
      <c r="E486" s="24"/>
      <c r="F486" s="24"/>
      <c r="G486" s="24"/>
      <c r="H486" s="24"/>
    </row>
    <row r="487" spans="2:8" ht="12.75">
      <c r="B487" s="52"/>
      <c r="C487" s="51"/>
      <c r="D487" s="24"/>
      <c r="E487" s="24"/>
      <c r="F487" s="24"/>
      <c r="G487" s="24"/>
      <c r="H487" s="24"/>
    </row>
    <row r="488" spans="2:8" ht="12.75">
      <c r="B488" s="52"/>
      <c r="C488" s="51"/>
      <c r="D488" s="24"/>
      <c r="E488" s="24"/>
      <c r="F488" s="24"/>
      <c r="G488" s="24"/>
      <c r="H488" s="24"/>
    </row>
    <row r="489" spans="2:8" ht="12.75">
      <c r="B489" s="52"/>
      <c r="C489" s="51"/>
      <c r="D489" s="24"/>
      <c r="E489" s="24"/>
      <c r="F489" s="24"/>
      <c r="G489" s="24"/>
      <c r="H489" s="24"/>
    </row>
    <row r="490" spans="2:8" ht="12.75">
      <c r="B490" s="52"/>
      <c r="C490" s="51"/>
      <c r="D490" s="24"/>
      <c r="E490" s="24"/>
      <c r="F490" s="24"/>
      <c r="G490" s="24"/>
      <c r="H490" s="24"/>
    </row>
    <row r="491" spans="2:8" ht="12.75">
      <c r="B491" s="52"/>
      <c r="C491" s="51"/>
      <c r="D491" s="24"/>
      <c r="E491" s="24"/>
      <c r="F491" s="24"/>
      <c r="G491" s="24"/>
      <c r="H491" s="24"/>
    </row>
    <row r="492" spans="2:8" ht="12.75">
      <c r="B492" s="52"/>
      <c r="C492" s="51"/>
      <c r="D492" s="24"/>
      <c r="E492" s="24"/>
      <c r="F492" s="24"/>
      <c r="G492" s="24"/>
      <c r="H492" s="24"/>
    </row>
    <row r="493" spans="2:8" ht="12.75">
      <c r="B493" s="52"/>
      <c r="C493" s="51"/>
      <c r="D493" s="24"/>
      <c r="E493" s="24"/>
      <c r="F493" s="24"/>
      <c r="G493" s="24"/>
      <c r="H493" s="24"/>
    </row>
    <row r="494" spans="2:8" ht="12.75">
      <c r="B494" s="52"/>
      <c r="C494" s="51"/>
      <c r="D494" s="24"/>
      <c r="E494" s="24"/>
      <c r="F494" s="24"/>
      <c r="G494" s="24"/>
      <c r="H494" s="24"/>
    </row>
    <row r="495" spans="2:8" ht="12.75">
      <c r="B495" s="52"/>
      <c r="C495" s="51"/>
      <c r="D495" s="24"/>
      <c r="E495" s="24"/>
      <c r="F495" s="24"/>
      <c r="G495" s="24"/>
      <c r="H495" s="24"/>
    </row>
    <row r="496" spans="2:8" ht="12.75">
      <c r="B496" s="52"/>
      <c r="C496" s="51"/>
      <c r="D496" s="24"/>
      <c r="E496" s="24"/>
      <c r="F496" s="24"/>
      <c r="G496" s="24"/>
      <c r="H496" s="24"/>
    </row>
    <row r="497" spans="2:8" ht="12.75">
      <c r="B497" s="52"/>
      <c r="C497" s="51"/>
      <c r="D497" s="24"/>
      <c r="E497" s="24"/>
      <c r="F497" s="24"/>
      <c r="G497" s="24"/>
      <c r="H497" s="24"/>
    </row>
    <row r="498" spans="2:8" ht="12.75">
      <c r="B498" s="52"/>
      <c r="C498" s="51"/>
      <c r="D498" s="24"/>
      <c r="E498" s="24"/>
      <c r="F498" s="24"/>
      <c r="G498" s="24"/>
      <c r="H498" s="24"/>
    </row>
    <row r="499" spans="2:8" ht="12.75">
      <c r="B499" s="52"/>
      <c r="C499" s="51"/>
      <c r="D499" s="24"/>
      <c r="E499" s="24"/>
      <c r="F499" s="24"/>
      <c r="G499" s="24"/>
      <c r="H499" s="24"/>
    </row>
    <row r="500" spans="2:8" ht="12.75">
      <c r="B500" s="52"/>
      <c r="C500" s="51"/>
      <c r="D500" s="24"/>
      <c r="E500" s="24"/>
      <c r="F500" s="24"/>
      <c r="G500" s="24"/>
      <c r="H500" s="24"/>
    </row>
    <row r="501" spans="2:8" ht="12.75">
      <c r="B501" s="52"/>
      <c r="C501" s="51"/>
      <c r="D501" s="24"/>
      <c r="E501" s="24"/>
      <c r="F501" s="24"/>
      <c r="G501" s="24"/>
      <c r="H501" s="24"/>
    </row>
    <row r="502" spans="2:8" ht="12.75">
      <c r="B502" s="51"/>
      <c r="C502" s="51"/>
      <c r="D502" s="24"/>
      <c r="E502" s="24"/>
      <c r="F502" s="24"/>
      <c r="G502" s="24"/>
      <c r="H502" s="24"/>
    </row>
    <row r="503" spans="2:8" ht="12.75">
      <c r="B503" s="51"/>
      <c r="C503" s="51"/>
      <c r="D503" s="24"/>
      <c r="E503" s="24"/>
      <c r="F503" s="24"/>
      <c r="G503" s="24"/>
      <c r="H503" s="24"/>
    </row>
    <row r="504" spans="2:8" ht="12.75">
      <c r="B504" s="51"/>
      <c r="C504" s="51"/>
      <c r="D504" s="24"/>
      <c r="E504" s="24"/>
      <c r="F504" s="24"/>
      <c r="G504" s="24"/>
      <c r="H504" s="24"/>
    </row>
    <row r="505" spans="2:8" ht="12.75">
      <c r="B505" s="51"/>
      <c r="C505" s="51"/>
      <c r="D505" s="24"/>
      <c r="E505" s="24"/>
      <c r="F505" s="24"/>
      <c r="G505" s="24"/>
      <c r="H505" s="24"/>
    </row>
    <row r="506" spans="2:8" ht="12.75">
      <c r="B506" s="51"/>
      <c r="C506" s="51"/>
      <c r="D506" s="24"/>
      <c r="E506" s="24"/>
      <c r="F506" s="24"/>
      <c r="G506" s="24"/>
      <c r="H506" s="24"/>
    </row>
    <row r="507" spans="2:8" ht="12.75">
      <c r="B507" s="51"/>
      <c r="C507" s="51"/>
      <c r="D507" s="24"/>
      <c r="E507" s="24"/>
      <c r="F507" s="24"/>
      <c r="G507" s="24"/>
      <c r="H507" s="24"/>
    </row>
    <row r="508" spans="2:8" ht="12.75">
      <c r="B508" s="51"/>
      <c r="C508" s="51"/>
      <c r="D508" s="24"/>
      <c r="E508" s="24"/>
      <c r="F508" s="24"/>
      <c r="G508" s="24"/>
      <c r="H508" s="24"/>
    </row>
    <row r="509" spans="2:8" ht="12.75">
      <c r="B509" s="51"/>
      <c r="C509" s="51"/>
      <c r="D509" s="24"/>
      <c r="E509" s="24"/>
      <c r="F509" s="24"/>
      <c r="G509" s="24"/>
      <c r="H509" s="24"/>
    </row>
    <row r="510" spans="2:8" ht="12.75">
      <c r="B510" s="51"/>
      <c r="C510" s="51"/>
      <c r="D510" s="24"/>
      <c r="E510" s="24"/>
      <c r="F510" s="24"/>
      <c r="G510" s="24"/>
      <c r="H510" s="24"/>
    </row>
    <row r="511" spans="2:8" ht="12.75">
      <c r="B511" s="51"/>
      <c r="C511" s="51"/>
      <c r="D511" s="24"/>
      <c r="E511" s="24"/>
      <c r="F511" s="24"/>
      <c r="G511" s="24"/>
      <c r="H511" s="24"/>
    </row>
    <row r="512" spans="2:8" ht="12.75">
      <c r="B512" s="51"/>
      <c r="C512" s="51"/>
      <c r="D512" s="24"/>
      <c r="E512" s="24"/>
      <c r="F512" s="24"/>
      <c r="G512" s="24"/>
      <c r="H512" s="24"/>
    </row>
    <row r="513" spans="2:8" ht="12.75">
      <c r="B513" s="51"/>
      <c r="C513" s="51"/>
      <c r="D513" s="24"/>
      <c r="E513" s="24"/>
      <c r="F513" s="24"/>
      <c r="G513" s="24"/>
      <c r="H513" s="24"/>
    </row>
    <row r="514" spans="2:8" ht="12.75">
      <c r="B514" s="51"/>
      <c r="C514" s="51"/>
      <c r="D514" s="24"/>
      <c r="E514" s="24"/>
      <c r="F514" s="24"/>
      <c r="G514" s="24"/>
      <c r="H514" s="24"/>
    </row>
    <row r="515" spans="2:8" ht="12.75">
      <c r="B515" s="51"/>
      <c r="C515" s="51"/>
      <c r="D515" s="24"/>
      <c r="E515" s="24"/>
      <c r="F515" s="24"/>
      <c r="G515" s="24"/>
      <c r="H515" s="24"/>
    </row>
    <row r="516" spans="2:8" ht="12.75">
      <c r="B516" s="51"/>
      <c r="C516" s="51"/>
      <c r="D516" s="24"/>
      <c r="E516" s="24"/>
      <c r="F516" s="24"/>
      <c r="G516" s="24"/>
      <c r="H516" s="24"/>
    </row>
    <row r="517" spans="2:8" ht="12.75">
      <c r="B517" s="51"/>
      <c r="C517" s="51"/>
      <c r="D517" s="24"/>
      <c r="E517" s="24"/>
      <c r="F517" s="24"/>
      <c r="G517" s="24"/>
      <c r="H517" s="24"/>
    </row>
    <row r="518" spans="2:8" ht="12.75">
      <c r="B518" s="51"/>
      <c r="C518" s="51"/>
      <c r="D518" s="24"/>
      <c r="E518" s="24"/>
      <c r="F518" s="24"/>
      <c r="G518" s="24"/>
      <c r="H518" s="24"/>
    </row>
    <row r="519" spans="2:8" ht="12.75">
      <c r="B519" s="51"/>
      <c r="C519" s="51"/>
      <c r="D519" s="24"/>
      <c r="E519" s="24"/>
      <c r="F519" s="24"/>
      <c r="G519" s="24"/>
      <c r="H519" s="24"/>
    </row>
    <row r="520" spans="2:8" ht="12.75">
      <c r="B520" s="51"/>
      <c r="C520" s="51"/>
      <c r="D520" s="24"/>
      <c r="E520" s="24"/>
      <c r="F520" s="24"/>
      <c r="G520" s="24"/>
      <c r="H520" s="24"/>
    </row>
    <row r="521" spans="2:8" ht="12.75">
      <c r="B521" s="51"/>
      <c r="C521" s="51"/>
      <c r="D521" s="24"/>
      <c r="E521" s="24"/>
      <c r="F521" s="24"/>
      <c r="G521" s="24"/>
      <c r="H521" s="24"/>
    </row>
    <row r="522" spans="2:8" ht="12.75">
      <c r="B522" s="51"/>
      <c r="C522" s="51"/>
      <c r="D522" s="24"/>
      <c r="E522" s="24"/>
      <c r="F522" s="24"/>
      <c r="G522" s="24"/>
      <c r="H522" s="24"/>
    </row>
    <row r="523" spans="2:8" ht="12.75">
      <c r="B523" s="51"/>
      <c r="C523" s="51"/>
      <c r="D523" s="24"/>
      <c r="E523" s="24"/>
      <c r="F523" s="24"/>
      <c r="G523" s="24"/>
      <c r="H523" s="24"/>
    </row>
    <row r="524" spans="2:8" ht="12.75">
      <c r="B524" s="51"/>
      <c r="C524" s="51"/>
      <c r="D524" s="24"/>
      <c r="E524" s="24"/>
      <c r="F524" s="24"/>
      <c r="G524" s="24"/>
      <c r="H524" s="24"/>
    </row>
    <row r="525" spans="2:8" ht="12.75">
      <c r="B525" s="51"/>
      <c r="C525" s="51"/>
      <c r="D525" s="24"/>
      <c r="E525" s="24"/>
      <c r="F525" s="24"/>
      <c r="G525" s="24"/>
      <c r="H525" s="24"/>
    </row>
    <row r="526" spans="2:8" ht="12.75">
      <c r="B526" s="51"/>
      <c r="C526" s="51"/>
      <c r="D526" s="24"/>
      <c r="E526" s="24"/>
      <c r="F526" s="24"/>
      <c r="G526" s="24"/>
      <c r="H526" s="24"/>
    </row>
    <row r="527" spans="4:8" ht="12.75">
      <c r="D527" s="24"/>
      <c r="E527" s="24"/>
      <c r="F527" s="24"/>
      <c r="G527" s="24"/>
      <c r="H527" s="24"/>
    </row>
    <row r="528" spans="4:8" ht="12.75">
      <c r="D528" s="24"/>
      <c r="E528" s="24"/>
      <c r="F528" s="24"/>
      <c r="G528" s="24"/>
      <c r="H528" s="24"/>
    </row>
    <row r="529" spans="4:8" ht="12.75">
      <c r="D529" s="24"/>
      <c r="E529" s="24"/>
      <c r="F529" s="24"/>
      <c r="G529" s="24"/>
      <c r="H529" s="24"/>
    </row>
    <row r="530" spans="4:8" ht="12.75">
      <c r="D530" s="24"/>
      <c r="E530" s="24"/>
      <c r="F530" s="24"/>
      <c r="G530" s="24"/>
      <c r="H530" s="24"/>
    </row>
    <row r="531" spans="4:8" ht="12.75">
      <c r="D531" s="24"/>
      <c r="E531" s="24"/>
      <c r="F531" s="24"/>
      <c r="G531" s="24"/>
      <c r="H531" s="24"/>
    </row>
    <row r="532" spans="4:8" ht="12.75">
      <c r="D532" s="24"/>
      <c r="E532" s="24"/>
      <c r="F532" s="24"/>
      <c r="G532" s="24"/>
      <c r="H532" s="24"/>
    </row>
    <row r="533" spans="4:8" ht="12.75">
      <c r="D533" s="24"/>
      <c r="E533" s="24"/>
      <c r="F533" s="24"/>
      <c r="G533" s="24"/>
      <c r="H533" s="24"/>
    </row>
    <row r="534" spans="4:8" ht="12.75">
      <c r="D534" s="24"/>
      <c r="E534" s="24"/>
      <c r="F534" s="24"/>
      <c r="G534" s="24"/>
      <c r="H534" s="24"/>
    </row>
    <row r="535" spans="4:8" ht="12.75">
      <c r="D535" s="24"/>
      <c r="E535" s="24"/>
      <c r="F535" s="24"/>
      <c r="G535" s="24"/>
      <c r="H535" s="24"/>
    </row>
    <row r="536" spans="4:8" ht="12.75">
      <c r="D536" s="24"/>
      <c r="E536" s="24"/>
      <c r="F536" s="24"/>
      <c r="G536" s="24"/>
      <c r="H536" s="24"/>
    </row>
    <row r="537" spans="4:8" ht="12.75">
      <c r="D537" s="24"/>
      <c r="E537" s="24"/>
      <c r="F537" s="24"/>
      <c r="G537" s="24"/>
      <c r="H537" s="24"/>
    </row>
    <row r="538" spans="4:8" ht="12.75">
      <c r="D538" s="24"/>
      <c r="E538" s="24"/>
      <c r="F538" s="24"/>
      <c r="G538" s="24"/>
      <c r="H538" s="24"/>
    </row>
    <row r="539" spans="4:8" ht="12.75">
      <c r="D539" s="24"/>
      <c r="E539" s="24"/>
      <c r="F539" s="24"/>
      <c r="G539" s="24"/>
      <c r="H539" s="24"/>
    </row>
    <row r="540" spans="4:8" ht="12.75">
      <c r="D540" s="24"/>
      <c r="E540" s="24"/>
      <c r="F540" s="24"/>
      <c r="G540" s="24"/>
      <c r="H540" s="24"/>
    </row>
    <row r="541" spans="4:8" ht="12.75">
      <c r="D541" s="24"/>
      <c r="E541" s="24"/>
      <c r="F541" s="24"/>
      <c r="G541" s="24"/>
      <c r="H541" s="24"/>
    </row>
    <row r="542" spans="4:8" ht="12.75">
      <c r="D542" s="24"/>
      <c r="E542" s="24"/>
      <c r="F542" s="24"/>
      <c r="G542" s="24"/>
      <c r="H542" s="24"/>
    </row>
    <row r="543" spans="4:8" ht="12.75">
      <c r="D543" s="24"/>
      <c r="E543" s="24"/>
      <c r="F543" s="24"/>
      <c r="G543" s="24"/>
      <c r="H543" s="24"/>
    </row>
    <row r="544" spans="4:8" ht="12.75">
      <c r="D544" s="24"/>
      <c r="E544" s="24"/>
      <c r="F544" s="24"/>
      <c r="G544" s="24"/>
      <c r="H544" s="24"/>
    </row>
    <row r="545" spans="4:8" ht="12.75">
      <c r="D545" s="24"/>
      <c r="E545" s="24"/>
      <c r="F545" s="24"/>
      <c r="G545" s="24"/>
      <c r="H545" s="24"/>
    </row>
    <row r="546" spans="4:8" ht="12.75">
      <c r="D546" s="24"/>
      <c r="E546" s="24"/>
      <c r="F546" s="24"/>
      <c r="G546" s="24"/>
      <c r="H546" s="24"/>
    </row>
    <row r="547" spans="4:8" ht="12.75">
      <c r="D547" s="24"/>
      <c r="E547" s="24"/>
      <c r="F547" s="24"/>
      <c r="G547" s="24"/>
      <c r="H547" s="24"/>
    </row>
    <row r="548" spans="4:8" ht="12.75">
      <c r="D548" s="24"/>
      <c r="E548" s="24"/>
      <c r="F548" s="24"/>
      <c r="G548" s="24"/>
      <c r="H548" s="24"/>
    </row>
    <row r="549" spans="4:8" ht="12.75">
      <c r="D549" s="24"/>
      <c r="E549" s="24"/>
      <c r="F549" s="24"/>
      <c r="G549" s="24"/>
      <c r="H549" s="24"/>
    </row>
    <row r="550" spans="4:8" ht="12.75">
      <c r="D550" s="24"/>
      <c r="E550" s="24"/>
      <c r="F550" s="24"/>
      <c r="G550" s="24"/>
      <c r="H550" s="24"/>
    </row>
    <row r="551" spans="4:8" ht="12.75">
      <c r="D551" s="24"/>
      <c r="E551" s="24"/>
      <c r="F551" s="24"/>
      <c r="G551" s="24"/>
      <c r="H551" s="24"/>
    </row>
    <row r="552" spans="4:8" ht="12.75">
      <c r="D552" s="24"/>
      <c r="E552" s="24"/>
      <c r="F552" s="24"/>
      <c r="G552" s="24"/>
      <c r="H552" s="24"/>
    </row>
    <row r="553" spans="4:8" ht="12.75">
      <c r="D553" s="24"/>
      <c r="E553" s="24"/>
      <c r="F553" s="24"/>
      <c r="G553" s="24"/>
      <c r="H553" s="24"/>
    </row>
    <row r="554" spans="4:8" ht="12.75">
      <c r="D554" s="24"/>
      <c r="E554" s="24"/>
      <c r="F554" s="24"/>
      <c r="G554" s="24"/>
      <c r="H554" s="24"/>
    </row>
    <row r="555" spans="4:8" ht="12.75">
      <c r="D555" s="24"/>
      <c r="E555" s="24"/>
      <c r="F555" s="24"/>
      <c r="G555" s="24"/>
      <c r="H555" s="24"/>
    </row>
    <row r="556" spans="4:8" ht="12.75">
      <c r="D556" s="24"/>
      <c r="E556" s="24"/>
      <c r="F556" s="24"/>
      <c r="G556" s="24"/>
      <c r="H556" s="24"/>
    </row>
    <row r="557" spans="4:8" ht="12.75">
      <c r="D557" s="24"/>
      <c r="E557" s="24"/>
      <c r="F557" s="24"/>
      <c r="G557" s="24"/>
      <c r="H557" s="24"/>
    </row>
    <row r="558" spans="4:8" ht="12.75">
      <c r="D558" s="24"/>
      <c r="E558" s="24"/>
      <c r="F558" s="24"/>
      <c r="G558" s="24"/>
      <c r="H558" s="24"/>
    </row>
    <row r="559" spans="4:8" ht="12.75">
      <c r="D559" s="24"/>
      <c r="E559" s="24"/>
      <c r="F559" s="24"/>
      <c r="G559" s="24"/>
      <c r="H559" s="24"/>
    </row>
    <row r="560" spans="4:8" ht="12.75">
      <c r="D560" s="24"/>
      <c r="E560" s="24"/>
      <c r="F560" s="24"/>
      <c r="G560" s="24"/>
      <c r="H560" s="24"/>
    </row>
    <row r="561" spans="4:8" ht="12.75">
      <c r="D561" s="24"/>
      <c r="E561" s="24"/>
      <c r="F561" s="24"/>
      <c r="G561" s="24"/>
      <c r="H561" s="24"/>
    </row>
    <row r="562" spans="4:8" ht="12.75">
      <c r="D562" s="24"/>
      <c r="E562" s="24"/>
      <c r="F562" s="24"/>
      <c r="G562" s="24"/>
      <c r="H562" s="24"/>
    </row>
    <row r="563" spans="4:8" ht="12.75">
      <c r="D563" s="24"/>
      <c r="E563" s="24"/>
      <c r="F563" s="24"/>
      <c r="G563" s="24"/>
      <c r="H563" s="24"/>
    </row>
    <row r="564" spans="4:8" ht="12.75">
      <c r="D564" s="24"/>
      <c r="E564" s="24"/>
      <c r="F564" s="24"/>
      <c r="G564" s="24"/>
      <c r="H564" s="24"/>
    </row>
    <row r="565" spans="4:8" ht="12.75">
      <c r="D565" s="24"/>
      <c r="E565" s="24"/>
      <c r="F565" s="24"/>
      <c r="G565" s="24"/>
      <c r="H565" s="24"/>
    </row>
    <row r="566" spans="4:8" ht="12.75">
      <c r="D566" s="24"/>
      <c r="E566" s="24"/>
      <c r="F566" s="24"/>
      <c r="G566" s="24"/>
      <c r="H566" s="24"/>
    </row>
    <row r="567" spans="4:8" ht="12.75">
      <c r="D567" s="24"/>
      <c r="E567" s="24"/>
      <c r="F567" s="24"/>
      <c r="G567" s="24"/>
      <c r="H567" s="24"/>
    </row>
    <row r="568" spans="4:8" ht="12.75">
      <c r="D568" s="24"/>
      <c r="E568" s="24"/>
      <c r="F568" s="24"/>
      <c r="G568" s="24"/>
      <c r="H568" s="24"/>
    </row>
    <row r="569" spans="4:8" ht="12.75">
      <c r="D569" s="24"/>
      <c r="E569" s="24"/>
      <c r="F569" s="24"/>
      <c r="G569" s="24"/>
      <c r="H569" s="24"/>
    </row>
    <row r="570" spans="4:8" ht="12.75">
      <c r="D570" s="24"/>
      <c r="E570" s="24"/>
      <c r="F570" s="24"/>
      <c r="G570" s="24"/>
      <c r="H570" s="24"/>
    </row>
    <row r="571" spans="4:8" ht="12.75">
      <c r="D571" s="24"/>
      <c r="E571" s="24"/>
      <c r="F571" s="24"/>
      <c r="G571" s="24"/>
      <c r="H571" s="24"/>
    </row>
    <row r="572" spans="4:8" ht="12.75">
      <c r="D572" s="24"/>
      <c r="E572" s="24"/>
      <c r="F572" s="24"/>
      <c r="G572" s="24"/>
      <c r="H572" s="24"/>
    </row>
    <row r="573" spans="4:8" ht="12.75">
      <c r="D573" s="24"/>
      <c r="E573" s="24"/>
      <c r="F573" s="24"/>
      <c r="G573" s="24"/>
      <c r="H573" s="24"/>
    </row>
  </sheetData>
  <mergeCells count="4">
    <mergeCell ref="A107:B107"/>
    <mergeCell ref="A108:B108"/>
    <mergeCell ref="A109:B109"/>
    <mergeCell ref="A113:B113"/>
  </mergeCells>
  <printOptions gridLines="1" horizontalCentered="1"/>
  <pageMargins left="0.3937007874015748" right="0.3937007874015748" top="0.7480314960629921" bottom="0.4724409448818898" header="0.4724409448818898" footer="0.2755905511811024"/>
  <pageSetup horizontalDpi="600" verticalDpi="600" orientation="landscape" paperSize="9" scale="94" r:id="rId1"/>
  <headerFooter alignWithMargins="0">
    <oddHeader>&amp;C&amp;"Arial CE,Pogrubiony"&amp;11Wykonanie dochodów budżetu gminy Opole w 2004 roku&amp;R&amp;9Załącznik Nr 1a&amp;8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I507"/>
  <sheetViews>
    <sheetView workbookViewId="0" topLeftCell="A1">
      <selection activeCell="A1" sqref="A1"/>
    </sheetView>
  </sheetViews>
  <sheetFormatPr defaultColWidth="9.00390625" defaultRowHeight="12.75"/>
  <cols>
    <col min="1" max="1" width="6.625" style="8" customWidth="1"/>
    <col min="2" max="2" width="9.125" style="8" customWidth="1"/>
    <col min="3" max="3" width="61.625" style="8" customWidth="1"/>
    <col min="4" max="6" width="17.75390625" style="0" customWidth="1"/>
    <col min="7" max="7" width="7.875" style="0" customWidth="1"/>
    <col min="8" max="8" width="11.125" style="0" customWidth="1"/>
  </cols>
  <sheetData>
    <row r="1" spans="1:8" s="1" customFormat="1" ht="50.25" customHeight="1">
      <c r="A1" s="25" t="s">
        <v>353</v>
      </c>
      <c r="B1" s="25" t="s">
        <v>354</v>
      </c>
      <c r="C1" s="25" t="s">
        <v>355</v>
      </c>
      <c r="D1" s="25" t="s">
        <v>297</v>
      </c>
      <c r="E1" s="165" t="s">
        <v>295</v>
      </c>
      <c r="F1" s="255" t="s">
        <v>296</v>
      </c>
      <c r="G1" s="253" t="s">
        <v>20</v>
      </c>
      <c r="H1" s="25" t="s">
        <v>298</v>
      </c>
    </row>
    <row r="2" spans="1:8" s="3" customFormat="1" ht="11.25">
      <c r="A2" s="2">
        <v>1</v>
      </c>
      <c r="B2" s="2">
        <v>2</v>
      </c>
      <c r="C2" s="2">
        <v>3</v>
      </c>
      <c r="D2" s="2">
        <v>4</v>
      </c>
      <c r="E2" s="135">
        <v>5</v>
      </c>
      <c r="F2" s="143">
        <v>6</v>
      </c>
      <c r="G2" s="137">
        <v>7</v>
      </c>
      <c r="H2" s="2">
        <v>8</v>
      </c>
    </row>
    <row r="3" spans="1:9" s="1" customFormat="1" ht="21.75" customHeight="1">
      <c r="A3" s="117">
        <v>600</v>
      </c>
      <c r="B3" s="118"/>
      <c r="C3" s="119" t="s">
        <v>363</v>
      </c>
      <c r="D3" s="99">
        <f>SUM(D4:D4)</f>
        <v>0</v>
      </c>
      <c r="E3" s="119">
        <f>SUM(E4:E4)</f>
        <v>1597200</v>
      </c>
      <c r="F3" s="147">
        <f>SUM(F4:F4)</f>
        <v>1304136</v>
      </c>
      <c r="G3" s="242">
        <f aca="true" t="shared" si="0" ref="G3:G16">F3/E3</f>
        <v>0.8165138993238167</v>
      </c>
      <c r="H3" s="245">
        <f aca="true" t="shared" si="1" ref="H3:H29">F3/$F$48</f>
        <v>0.015118136962760747</v>
      </c>
      <c r="I3" s="21"/>
    </row>
    <row r="4" spans="1:9" s="8" customFormat="1" ht="25.5">
      <c r="A4" s="4"/>
      <c r="B4" s="9">
        <v>6430</v>
      </c>
      <c r="C4" s="10" t="s">
        <v>446</v>
      </c>
      <c r="D4" s="7"/>
      <c r="E4" s="26">
        <v>1597200</v>
      </c>
      <c r="F4" s="80">
        <v>1304136</v>
      </c>
      <c r="G4" s="241">
        <f t="shared" si="0"/>
        <v>0.8165138993238167</v>
      </c>
      <c r="H4" s="246">
        <f t="shared" si="1"/>
        <v>0.015118136962760747</v>
      </c>
      <c r="I4" s="21"/>
    </row>
    <row r="5" spans="1:9" s="8" customFormat="1" ht="21.75" customHeight="1">
      <c r="A5" s="18">
        <v>700</v>
      </c>
      <c r="B5" s="18"/>
      <c r="C5" s="62" t="s">
        <v>364</v>
      </c>
      <c r="D5" s="19">
        <f>SUM(D6:D7)</f>
        <v>632500</v>
      </c>
      <c r="E5" s="62">
        <f>SUM(E6:E7)</f>
        <v>633500</v>
      </c>
      <c r="F5" s="77">
        <f>SUM(F6:F7)</f>
        <v>1142650</v>
      </c>
      <c r="G5" s="242">
        <f t="shared" si="0"/>
        <v>1.80370955011839</v>
      </c>
      <c r="H5" s="245">
        <f t="shared" si="1"/>
        <v>0.01324611788992756</v>
      </c>
      <c r="I5" s="21"/>
    </row>
    <row r="6" spans="1:9" s="1" customFormat="1" ht="38.25">
      <c r="A6" s="59"/>
      <c r="B6" s="4">
        <v>2110</v>
      </c>
      <c r="C6" s="10" t="s">
        <v>359</v>
      </c>
      <c r="D6" s="7">
        <v>70000</v>
      </c>
      <c r="E6" s="26">
        <v>71000</v>
      </c>
      <c r="F6" s="80">
        <v>70948</v>
      </c>
      <c r="G6" s="241">
        <f t="shared" si="0"/>
        <v>0.9992676056338028</v>
      </c>
      <c r="H6" s="246">
        <f t="shared" si="1"/>
        <v>0.0008224614466849696</v>
      </c>
      <c r="I6" s="21"/>
    </row>
    <row r="7" spans="1:9" s="1" customFormat="1" ht="38.25">
      <c r="A7" s="59"/>
      <c r="B7" s="60">
        <v>2360</v>
      </c>
      <c r="C7" s="84" t="s">
        <v>265</v>
      </c>
      <c r="D7" s="7">
        <v>562500</v>
      </c>
      <c r="E7" s="26">
        <v>562500</v>
      </c>
      <c r="F7" s="80">
        <v>1071702</v>
      </c>
      <c r="G7" s="241">
        <f t="shared" si="0"/>
        <v>1.905248</v>
      </c>
      <c r="H7" s="246">
        <f t="shared" si="1"/>
        <v>0.01242365644324259</v>
      </c>
      <c r="I7" s="21"/>
    </row>
    <row r="8" spans="1:9" s="1" customFormat="1" ht="21.75" customHeight="1">
      <c r="A8" s="18">
        <v>710</v>
      </c>
      <c r="B8" s="18"/>
      <c r="C8" s="62" t="s">
        <v>367</v>
      </c>
      <c r="D8" s="19">
        <f>SUM(D9:D10)</f>
        <v>223000</v>
      </c>
      <c r="E8" s="62">
        <f>SUM(E9:E10)</f>
        <v>275373</v>
      </c>
      <c r="F8" s="77">
        <f>SUM(F9:F10)</f>
        <v>275372</v>
      </c>
      <c r="G8" s="242">
        <f t="shared" si="0"/>
        <v>0.9999963685619142</v>
      </c>
      <c r="H8" s="245">
        <f t="shared" si="1"/>
        <v>0.0031922373216515397</v>
      </c>
      <c r="I8" s="21"/>
    </row>
    <row r="9" spans="1:9" s="12" customFormat="1" ht="38.25">
      <c r="A9" s="4"/>
      <c r="B9" s="4">
        <v>2110</v>
      </c>
      <c r="C9" s="10" t="s">
        <v>359</v>
      </c>
      <c r="D9" s="7">
        <v>210000</v>
      </c>
      <c r="E9" s="26">
        <v>265405</v>
      </c>
      <c r="F9" s="80">
        <v>265404</v>
      </c>
      <c r="G9" s="241">
        <f t="shared" si="0"/>
        <v>0.9999962321734708</v>
      </c>
      <c r="H9" s="246">
        <f t="shared" si="1"/>
        <v>0.0030766837373284333</v>
      </c>
      <c r="I9" s="21"/>
    </row>
    <row r="10" spans="1:9" s="12" customFormat="1" ht="38.25">
      <c r="A10" s="4"/>
      <c r="B10" s="4">
        <v>6410</v>
      </c>
      <c r="C10" s="10" t="s">
        <v>374</v>
      </c>
      <c r="D10" s="7">
        <v>13000</v>
      </c>
      <c r="E10" s="26">
        <v>9968</v>
      </c>
      <c r="F10" s="80">
        <v>9968</v>
      </c>
      <c r="G10" s="241">
        <f t="shared" si="0"/>
        <v>1</v>
      </c>
      <c r="H10" s="246">
        <f t="shared" si="1"/>
        <v>0.00011555358432310674</v>
      </c>
      <c r="I10" s="21"/>
    </row>
    <row r="11" spans="1:9" s="12" customFormat="1" ht="21.75" customHeight="1">
      <c r="A11" s="18">
        <v>750</v>
      </c>
      <c r="B11" s="18"/>
      <c r="C11" s="62" t="s">
        <v>369</v>
      </c>
      <c r="D11" s="19">
        <f>SUM(D12:D15)</f>
        <v>2537540</v>
      </c>
      <c r="E11" s="62">
        <f>SUM(E12:E15)</f>
        <v>2530883</v>
      </c>
      <c r="F11" s="77">
        <f>SUM(F12:F15)</f>
        <v>3827231</v>
      </c>
      <c r="G11" s="242">
        <f t="shared" si="0"/>
        <v>1.5122117458610296</v>
      </c>
      <c r="H11" s="245">
        <f t="shared" si="1"/>
        <v>0.04436700040956141</v>
      </c>
      <c r="I11" s="21"/>
    </row>
    <row r="12" spans="1:9" s="8" customFormat="1" ht="12.75">
      <c r="A12" s="15"/>
      <c r="B12" s="9" t="s">
        <v>266</v>
      </c>
      <c r="C12" s="83" t="s">
        <v>370</v>
      </c>
      <c r="D12" s="11">
        <v>2200000</v>
      </c>
      <c r="E12" s="27">
        <v>2200000</v>
      </c>
      <c r="F12" s="79">
        <v>3497354</v>
      </c>
      <c r="G12" s="241">
        <f t="shared" si="0"/>
        <v>1.5897063636363635</v>
      </c>
      <c r="H12" s="246">
        <f t="shared" si="1"/>
        <v>0.04054291636705003</v>
      </c>
      <c r="I12" s="21"/>
    </row>
    <row r="13" spans="1:9" s="14" customFormat="1" ht="38.25">
      <c r="A13" s="13"/>
      <c r="B13" s="4">
        <v>2110</v>
      </c>
      <c r="C13" s="10" t="s">
        <v>359</v>
      </c>
      <c r="D13" s="7">
        <v>305540</v>
      </c>
      <c r="E13" s="26">
        <v>305540</v>
      </c>
      <c r="F13" s="80">
        <v>305535</v>
      </c>
      <c r="G13" s="241">
        <f t="shared" si="0"/>
        <v>0.9999836355305362</v>
      </c>
      <c r="H13" s="246">
        <f t="shared" si="1"/>
        <v>0.003541900520280941</v>
      </c>
      <c r="I13" s="21"/>
    </row>
    <row r="14" spans="1:9" s="14" customFormat="1" ht="38.25">
      <c r="A14" s="13"/>
      <c r="B14" s="4">
        <v>2120</v>
      </c>
      <c r="C14" s="10" t="s">
        <v>695</v>
      </c>
      <c r="D14" s="7">
        <v>31000</v>
      </c>
      <c r="E14" s="26">
        <v>24343</v>
      </c>
      <c r="F14" s="80">
        <v>24342</v>
      </c>
      <c r="G14" s="241">
        <f t="shared" si="0"/>
        <v>0.9999589204288707</v>
      </c>
      <c r="H14" s="246">
        <f t="shared" si="1"/>
        <v>0.00028218352223044387</v>
      </c>
      <c r="I14" s="21"/>
    </row>
    <row r="15" spans="1:9" s="14" customFormat="1" ht="38.25">
      <c r="A15" s="13"/>
      <c r="B15" s="4">
        <v>2360</v>
      </c>
      <c r="C15" s="10" t="s">
        <v>265</v>
      </c>
      <c r="D15" s="7">
        <v>1000</v>
      </c>
      <c r="E15" s="26">
        <v>1000</v>
      </c>
      <c r="F15" s="80"/>
      <c r="G15" s="241">
        <f t="shared" si="0"/>
        <v>0</v>
      </c>
      <c r="H15" s="246">
        <f t="shared" si="1"/>
        <v>0</v>
      </c>
      <c r="I15" s="21"/>
    </row>
    <row r="16" spans="1:9" s="1" customFormat="1" ht="21.75" customHeight="1">
      <c r="A16" s="18">
        <v>754</v>
      </c>
      <c r="B16" s="17"/>
      <c r="C16" s="62" t="s">
        <v>372</v>
      </c>
      <c r="D16" s="19">
        <f>SUM(D17:D18)</f>
        <v>7530000</v>
      </c>
      <c r="E16" s="62">
        <f>SUM(E17:E18)</f>
        <v>7750500</v>
      </c>
      <c r="F16" s="77">
        <f>SUM(F17:F18)</f>
        <v>7749995</v>
      </c>
      <c r="G16" s="242">
        <f t="shared" si="0"/>
        <v>0.9999348429133604</v>
      </c>
      <c r="H16" s="245">
        <f t="shared" si="1"/>
        <v>0.08984146275442974</v>
      </c>
      <c r="I16" s="21"/>
    </row>
    <row r="17" spans="1:9" s="1" customFormat="1" ht="38.25">
      <c r="A17" s="13"/>
      <c r="B17" s="4">
        <v>2110</v>
      </c>
      <c r="C17" s="10" t="s">
        <v>359</v>
      </c>
      <c r="D17" s="7">
        <v>7530000</v>
      </c>
      <c r="E17" s="26">
        <v>7700500</v>
      </c>
      <c r="F17" s="80">
        <v>7699995</v>
      </c>
      <c r="G17" s="241">
        <f aca="true" t="shared" si="2" ref="G17:G26">F17/E17</f>
        <v>0.9999344198428674</v>
      </c>
      <c r="H17" s="246">
        <f t="shared" si="1"/>
        <v>0.08926184004012844</v>
      </c>
      <c r="I17" s="21"/>
    </row>
    <row r="18" spans="1:9" s="16" customFormat="1" ht="38.25">
      <c r="A18" s="13"/>
      <c r="B18" s="4">
        <v>6410</v>
      </c>
      <c r="C18" s="10" t="s">
        <v>374</v>
      </c>
      <c r="D18" s="7"/>
      <c r="E18" s="26">
        <v>50000</v>
      </c>
      <c r="F18" s="80">
        <v>50000</v>
      </c>
      <c r="G18" s="241">
        <f t="shared" si="2"/>
        <v>1</v>
      </c>
      <c r="H18" s="246">
        <f t="shared" si="1"/>
        <v>0.0005796227143012978</v>
      </c>
      <c r="I18" s="21"/>
    </row>
    <row r="19" spans="1:9" s="16" customFormat="1" ht="38.25">
      <c r="A19" s="18">
        <v>756</v>
      </c>
      <c r="B19" s="17"/>
      <c r="C19" s="62" t="s">
        <v>87</v>
      </c>
      <c r="D19" s="19">
        <f>SUM(D20:D21)</f>
        <v>16054797</v>
      </c>
      <c r="E19" s="62">
        <f>SUM(E20:E21)</f>
        <v>16054797</v>
      </c>
      <c r="F19" s="77">
        <f>SUM(F20:F21)</f>
        <v>16095812</v>
      </c>
      <c r="G19" s="242">
        <f t="shared" si="2"/>
        <v>1.0025546881720149</v>
      </c>
      <c r="H19" s="245">
        <f t="shared" si="1"/>
        <v>0.18658996480646803</v>
      </c>
      <c r="I19" s="21"/>
    </row>
    <row r="20" spans="1:9" s="16" customFormat="1" ht="12.75">
      <c r="A20" s="15"/>
      <c r="B20" s="9" t="s">
        <v>270</v>
      </c>
      <c r="C20" s="83" t="s">
        <v>375</v>
      </c>
      <c r="D20" s="11">
        <v>15054797</v>
      </c>
      <c r="E20" s="27">
        <v>15054797</v>
      </c>
      <c r="F20" s="79">
        <v>14702288</v>
      </c>
      <c r="G20" s="241">
        <f t="shared" si="2"/>
        <v>0.976584938342244</v>
      </c>
      <c r="H20" s="246">
        <f t="shared" si="1"/>
        <v>0.170435601539988</v>
      </c>
      <c r="I20" s="21"/>
    </row>
    <row r="21" spans="1:9" s="1" customFormat="1" ht="12.75">
      <c r="A21" s="15"/>
      <c r="B21" s="9" t="s">
        <v>271</v>
      </c>
      <c r="C21" s="83" t="s">
        <v>376</v>
      </c>
      <c r="D21" s="11">
        <v>1000000</v>
      </c>
      <c r="E21" s="27">
        <v>1000000</v>
      </c>
      <c r="F21" s="79">
        <v>1393524</v>
      </c>
      <c r="G21" s="241">
        <f t="shared" si="2"/>
        <v>1.393524</v>
      </c>
      <c r="H21" s="246">
        <f t="shared" si="1"/>
        <v>0.016154363266480037</v>
      </c>
      <c r="I21" s="21"/>
    </row>
    <row r="22" spans="1:9" s="1" customFormat="1" ht="21.75" customHeight="1">
      <c r="A22" s="18">
        <v>758</v>
      </c>
      <c r="B22" s="17"/>
      <c r="C22" s="62" t="s">
        <v>387</v>
      </c>
      <c r="D22" s="19">
        <f>SUM(D23:D26)</f>
        <v>48415293</v>
      </c>
      <c r="E22" s="62">
        <f>SUM(E23:E26)</f>
        <v>46988595</v>
      </c>
      <c r="F22" s="77">
        <f>SUM(F23:F26)</f>
        <v>47017314</v>
      </c>
      <c r="G22" s="242">
        <f t="shared" si="2"/>
        <v>1.0006111908645066</v>
      </c>
      <c r="H22" s="245">
        <f t="shared" si="1"/>
        <v>0.5450460631967282</v>
      </c>
      <c r="I22" s="21"/>
    </row>
    <row r="23" spans="1:9" s="1" customFormat="1" ht="12.75">
      <c r="A23" s="13"/>
      <c r="B23" s="5">
        <v>2760</v>
      </c>
      <c r="C23" s="10" t="s">
        <v>285</v>
      </c>
      <c r="D23" s="7"/>
      <c r="E23" s="26">
        <v>1076709</v>
      </c>
      <c r="F23" s="80">
        <v>1105428</v>
      </c>
      <c r="G23" s="241">
        <f t="shared" si="2"/>
        <v>1.0266729450575782</v>
      </c>
      <c r="H23" s="246">
        <f t="shared" si="1"/>
        <v>0.012814623556493102</v>
      </c>
      <c r="I23" s="21"/>
    </row>
    <row r="24" spans="1:9" s="1" customFormat="1" ht="12.75">
      <c r="A24" s="13"/>
      <c r="B24" s="5">
        <v>2780</v>
      </c>
      <c r="C24" s="10" t="s">
        <v>286</v>
      </c>
      <c r="D24" s="7"/>
      <c r="E24" s="26">
        <v>1300000</v>
      </c>
      <c r="F24" s="80">
        <v>1300000</v>
      </c>
      <c r="G24" s="241">
        <f t="shared" si="2"/>
        <v>1</v>
      </c>
      <c r="H24" s="246">
        <f t="shared" si="1"/>
        <v>0.015070190571833744</v>
      </c>
      <c r="I24" s="21"/>
    </row>
    <row r="25" spans="1:9" s="1" customFormat="1" ht="38.25">
      <c r="A25" s="13"/>
      <c r="B25" s="5">
        <v>2790</v>
      </c>
      <c r="C25" s="10" t="s">
        <v>287</v>
      </c>
      <c r="D25" s="7"/>
      <c r="E25" s="26">
        <v>500000</v>
      </c>
      <c r="F25" s="80">
        <v>500000</v>
      </c>
      <c r="G25" s="241">
        <f t="shared" si="2"/>
        <v>1</v>
      </c>
      <c r="H25" s="246">
        <f t="shared" si="1"/>
        <v>0.005796227143012978</v>
      </c>
      <c r="I25" s="21"/>
    </row>
    <row r="26" spans="1:9" s="16" customFormat="1" ht="12.75">
      <c r="A26" s="13"/>
      <c r="B26" s="4">
        <v>2920</v>
      </c>
      <c r="C26" s="10" t="s">
        <v>389</v>
      </c>
      <c r="D26" s="7">
        <v>48415293</v>
      </c>
      <c r="E26" s="26">
        <v>44111886</v>
      </c>
      <c r="F26" s="80">
        <v>44111886</v>
      </c>
      <c r="G26" s="241">
        <f t="shared" si="2"/>
        <v>1</v>
      </c>
      <c r="H26" s="246">
        <f t="shared" si="1"/>
        <v>0.5113650219253885</v>
      </c>
      <c r="I26" s="21"/>
    </row>
    <row r="27" spans="1:9" s="1" customFormat="1" ht="21.75" customHeight="1">
      <c r="A27" s="18">
        <v>851</v>
      </c>
      <c r="B27" s="17"/>
      <c r="C27" s="62" t="s">
        <v>390</v>
      </c>
      <c r="D27" s="19">
        <f>SUM(D28:D28)</f>
        <v>2413000</v>
      </c>
      <c r="E27" s="62">
        <f>SUM(E28:E28)</f>
        <v>2788687</v>
      </c>
      <c r="F27" s="77">
        <f>SUM(F28:F28)</f>
        <v>2784817</v>
      </c>
      <c r="G27" s="242">
        <f aca="true" t="shared" si="3" ref="G27:G46">F27/E27</f>
        <v>0.9986122501377889</v>
      </c>
      <c r="H27" s="245">
        <f t="shared" si="1"/>
        <v>0.03228286376744795</v>
      </c>
      <c r="I27" s="21"/>
    </row>
    <row r="28" spans="1:9" s="1" customFormat="1" ht="38.25">
      <c r="A28" s="13"/>
      <c r="B28" s="4">
        <v>2110</v>
      </c>
      <c r="C28" s="10" t="s">
        <v>359</v>
      </c>
      <c r="D28" s="7">
        <v>2413000</v>
      </c>
      <c r="E28" s="26">
        <v>2788687</v>
      </c>
      <c r="F28" s="80">
        <v>2784817</v>
      </c>
      <c r="G28" s="241">
        <f t="shared" si="3"/>
        <v>0.9986122501377889</v>
      </c>
      <c r="H28" s="246">
        <f t="shared" si="1"/>
        <v>0.03228286376744795</v>
      </c>
      <c r="I28" s="21"/>
    </row>
    <row r="29" spans="1:9" s="1" customFormat="1" ht="21.75" customHeight="1">
      <c r="A29" s="103">
        <v>852</v>
      </c>
      <c r="B29" s="17"/>
      <c r="C29" s="62" t="s">
        <v>289</v>
      </c>
      <c r="D29" s="19">
        <f>SUM(D30:D35)</f>
        <v>5396200</v>
      </c>
      <c r="E29" s="62">
        <f>SUM(E30:E35)</f>
        <v>5567845</v>
      </c>
      <c r="F29" s="77">
        <f>SUM(F30:F35)</f>
        <v>5676354</v>
      </c>
      <c r="G29" s="242">
        <f t="shared" si="3"/>
        <v>1.0194885094682054</v>
      </c>
      <c r="H29" s="245">
        <f t="shared" si="1"/>
        <v>0.06580287425630059</v>
      </c>
      <c r="I29" s="21"/>
    </row>
    <row r="30" spans="1:9" s="8" customFormat="1" ht="12.75">
      <c r="A30" s="13"/>
      <c r="B30" s="9" t="s">
        <v>258</v>
      </c>
      <c r="C30" s="10" t="s">
        <v>358</v>
      </c>
      <c r="D30" s="7"/>
      <c r="E30" s="26"/>
      <c r="F30" s="80">
        <v>10334</v>
      </c>
      <c r="G30" s="241"/>
      <c r="H30" s="246" t="e">
        <f>F30/$F$133</f>
        <v>#DIV/0!</v>
      </c>
      <c r="I30" s="21"/>
    </row>
    <row r="31" spans="1:9" s="1" customFormat="1" ht="12.75">
      <c r="A31" s="59"/>
      <c r="B31" s="81" t="s">
        <v>290</v>
      </c>
      <c r="C31" s="82" t="s">
        <v>392</v>
      </c>
      <c r="D31" s="7">
        <v>1045200</v>
      </c>
      <c r="E31" s="26">
        <v>1045200</v>
      </c>
      <c r="F31" s="80">
        <v>1103981</v>
      </c>
      <c r="G31" s="241">
        <f t="shared" si="3"/>
        <v>1.0562389973210868</v>
      </c>
      <c r="H31" s="246">
        <f>F31/$F$48</f>
        <v>0.012797849275141222</v>
      </c>
      <c r="I31" s="21"/>
    </row>
    <row r="32" spans="1:9" s="1" customFormat="1" ht="12.75">
      <c r="A32" s="56"/>
      <c r="B32" s="5" t="s">
        <v>284</v>
      </c>
      <c r="C32" s="10" t="s">
        <v>388</v>
      </c>
      <c r="D32" s="7">
        <v>200</v>
      </c>
      <c r="E32" s="26">
        <v>200</v>
      </c>
      <c r="F32" s="80">
        <v>426</v>
      </c>
      <c r="G32" s="241">
        <f t="shared" si="3"/>
        <v>2.13</v>
      </c>
      <c r="H32" s="246">
        <f>F32/$F$48</f>
        <v>4.9383855258470574E-06</v>
      </c>
      <c r="I32" s="21"/>
    </row>
    <row r="33" spans="1:9" s="1" customFormat="1" ht="12.75">
      <c r="A33" s="56"/>
      <c r="B33" s="9" t="s">
        <v>264</v>
      </c>
      <c r="C33" s="10" t="s">
        <v>366</v>
      </c>
      <c r="D33" s="7"/>
      <c r="E33" s="26"/>
      <c r="F33" s="80">
        <v>50926</v>
      </c>
      <c r="G33" s="241"/>
      <c r="H33" s="246" t="e">
        <f>F33/$F$134</f>
        <v>#DIV/0!</v>
      </c>
      <c r="I33" s="21"/>
    </row>
    <row r="34" spans="1:9" s="1" customFormat="1" ht="38.25">
      <c r="A34" s="56"/>
      <c r="B34" s="4">
        <v>2110</v>
      </c>
      <c r="C34" s="10" t="s">
        <v>359</v>
      </c>
      <c r="D34" s="7">
        <v>39800</v>
      </c>
      <c r="E34" s="26">
        <v>39800</v>
      </c>
      <c r="F34" s="80">
        <v>29527</v>
      </c>
      <c r="G34" s="241">
        <f t="shared" si="3"/>
        <v>0.7418844221105527</v>
      </c>
      <c r="H34" s="246">
        <f aca="true" t="shared" si="4" ref="H34:H39">F34/$F$48</f>
        <v>0.00034229039770348845</v>
      </c>
      <c r="I34" s="21"/>
    </row>
    <row r="35" spans="1:9" s="1" customFormat="1" ht="25.5">
      <c r="A35" s="56"/>
      <c r="B35" s="4">
        <v>2130</v>
      </c>
      <c r="C35" s="10" t="s">
        <v>362</v>
      </c>
      <c r="D35" s="7">
        <v>4311000</v>
      </c>
      <c r="E35" s="26">
        <v>4482645</v>
      </c>
      <c r="F35" s="80">
        <v>4481160</v>
      </c>
      <c r="G35" s="241">
        <f t="shared" si="3"/>
        <v>0.9996687223726171</v>
      </c>
      <c r="H35" s="246">
        <f t="shared" si="4"/>
        <v>0.05194764244836808</v>
      </c>
      <c r="I35" s="21"/>
    </row>
    <row r="36" spans="1:9" s="1" customFormat="1" ht="21.75" customHeight="1">
      <c r="A36" s="18">
        <v>853</v>
      </c>
      <c r="B36" s="17"/>
      <c r="C36" s="62" t="s">
        <v>173</v>
      </c>
      <c r="D36" s="19">
        <f>SUM(D37:D41)</f>
        <v>196000</v>
      </c>
      <c r="E36" s="62">
        <f>SUM(E37:E41)</f>
        <v>235964</v>
      </c>
      <c r="F36" s="77">
        <f>SUM(F37:F41)</f>
        <v>238755</v>
      </c>
      <c r="G36" s="242">
        <f t="shared" si="3"/>
        <v>1.0118280754691393</v>
      </c>
      <c r="H36" s="245">
        <f t="shared" si="4"/>
        <v>0.0027677564230601274</v>
      </c>
      <c r="I36" s="21"/>
    </row>
    <row r="37" spans="1:9" s="1" customFormat="1" ht="12.75">
      <c r="A37" s="59"/>
      <c r="B37" s="81" t="s">
        <v>290</v>
      </c>
      <c r="C37" s="114" t="s">
        <v>392</v>
      </c>
      <c r="D37" s="7"/>
      <c r="E37" s="26"/>
      <c r="F37" s="80">
        <v>360</v>
      </c>
      <c r="G37" s="241"/>
      <c r="H37" s="246">
        <f t="shared" si="4"/>
        <v>4.173283542969345E-06</v>
      </c>
      <c r="I37" s="21"/>
    </row>
    <row r="38" spans="1:9" s="8" customFormat="1" ht="12.75">
      <c r="A38" s="15"/>
      <c r="B38" s="9" t="s">
        <v>559</v>
      </c>
      <c r="C38" s="10" t="s">
        <v>558</v>
      </c>
      <c r="D38" s="11"/>
      <c r="E38" s="27"/>
      <c r="F38" s="79">
        <v>3600</v>
      </c>
      <c r="G38" s="241"/>
      <c r="H38" s="246">
        <f t="shared" si="4"/>
        <v>4.173283542969345E-05</v>
      </c>
      <c r="I38" s="21"/>
    </row>
    <row r="39" spans="1:9" s="1" customFormat="1" ht="12.75">
      <c r="A39" s="13"/>
      <c r="B39" s="5" t="s">
        <v>284</v>
      </c>
      <c r="C39" s="10" t="s">
        <v>388</v>
      </c>
      <c r="D39" s="7"/>
      <c r="E39" s="26"/>
      <c r="F39" s="80">
        <v>1439</v>
      </c>
      <c r="G39" s="241"/>
      <c r="H39" s="246">
        <f t="shared" si="4"/>
        <v>1.6681541717591353E-05</v>
      </c>
      <c r="I39" s="21"/>
    </row>
    <row r="40" spans="1:9" s="1" customFormat="1" ht="12.75">
      <c r="A40" s="59"/>
      <c r="B40" s="9" t="s">
        <v>264</v>
      </c>
      <c r="C40" s="89" t="s">
        <v>366</v>
      </c>
      <c r="D40" s="7"/>
      <c r="E40" s="26">
        <v>39964</v>
      </c>
      <c r="F40" s="80">
        <v>37448</v>
      </c>
      <c r="G40" s="241">
        <f t="shared" si="3"/>
        <v>0.9370433390051046</v>
      </c>
      <c r="H40" s="246">
        <f aca="true" t="shared" si="5" ref="H40:H48">F40/$F$48</f>
        <v>0.00043411422810310003</v>
      </c>
      <c r="I40" s="21"/>
    </row>
    <row r="41" spans="1:9" s="1" customFormat="1" ht="38.25">
      <c r="A41" s="104"/>
      <c r="B41" s="60">
        <v>2110</v>
      </c>
      <c r="C41" s="115" t="s">
        <v>359</v>
      </c>
      <c r="D41" s="45">
        <v>196000</v>
      </c>
      <c r="E41" s="75">
        <v>196000</v>
      </c>
      <c r="F41" s="146">
        <v>195908</v>
      </c>
      <c r="G41" s="241">
        <f t="shared" si="3"/>
        <v>0.9995306122448979</v>
      </c>
      <c r="H41" s="246">
        <f t="shared" si="5"/>
        <v>0.0022710545342667734</v>
      </c>
      <c r="I41" s="21"/>
    </row>
    <row r="42" spans="1:9" s="1" customFormat="1" ht="21.75" customHeight="1">
      <c r="A42" s="105">
        <v>854</v>
      </c>
      <c r="B42" s="88"/>
      <c r="C42" s="62" t="s">
        <v>400</v>
      </c>
      <c r="D42" s="106">
        <f>SUM(D43:D44)</f>
        <v>0</v>
      </c>
      <c r="E42" s="235">
        <f>SUM(E43:E44)</f>
        <v>120574</v>
      </c>
      <c r="F42" s="258">
        <f>SUM(F43:F44)</f>
        <v>120574</v>
      </c>
      <c r="G42" s="242">
        <f t="shared" si="3"/>
        <v>1</v>
      </c>
      <c r="H42" s="245">
        <f t="shared" si="5"/>
        <v>0.0013977485830832938</v>
      </c>
      <c r="I42" s="21"/>
    </row>
    <row r="43" spans="1:9" s="1" customFormat="1" ht="25.5">
      <c r="A43" s="107"/>
      <c r="B43" s="81">
        <v>2130</v>
      </c>
      <c r="C43" s="82" t="s">
        <v>362</v>
      </c>
      <c r="D43" s="108"/>
      <c r="E43" s="236">
        <v>116574</v>
      </c>
      <c r="F43" s="259">
        <v>116574</v>
      </c>
      <c r="G43" s="241">
        <f t="shared" si="3"/>
        <v>1</v>
      </c>
      <c r="H43" s="246">
        <f t="shared" si="5"/>
        <v>0.00135137876593919</v>
      </c>
      <c r="I43" s="21"/>
    </row>
    <row r="44" spans="1:9" s="1" customFormat="1" ht="38.25">
      <c r="A44" s="109"/>
      <c r="B44" s="58">
        <v>2700</v>
      </c>
      <c r="C44" s="84" t="s">
        <v>418</v>
      </c>
      <c r="D44" s="45"/>
      <c r="E44" s="75">
        <v>4000</v>
      </c>
      <c r="F44" s="146">
        <v>4000</v>
      </c>
      <c r="G44" s="241">
        <f t="shared" si="3"/>
        <v>1</v>
      </c>
      <c r="H44" s="246">
        <f t="shared" si="5"/>
        <v>4.636981714410383E-05</v>
      </c>
      <c r="I44" s="21"/>
    </row>
    <row r="45" spans="1:9" s="1" customFormat="1" ht="21.75" customHeight="1">
      <c r="A45" s="105">
        <v>921</v>
      </c>
      <c r="B45" s="88"/>
      <c r="C45" s="62" t="s">
        <v>627</v>
      </c>
      <c r="D45" s="19">
        <f>SUM(D46:D47)</f>
        <v>0</v>
      </c>
      <c r="E45" s="62">
        <f>SUM(E46:E47)</f>
        <v>30000</v>
      </c>
      <c r="F45" s="77">
        <f>SUM(F46:F47)</f>
        <v>30000</v>
      </c>
      <c r="G45" s="242">
        <f t="shared" si="3"/>
        <v>1</v>
      </c>
      <c r="H45" s="245">
        <f t="shared" si="5"/>
        <v>0.0003477736285807787</v>
      </c>
      <c r="I45" s="21"/>
    </row>
    <row r="46" spans="1:9" s="1" customFormat="1" ht="38.25">
      <c r="A46" s="57"/>
      <c r="B46" s="81">
        <v>2120</v>
      </c>
      <c r="C46" s="10" t="s">
        <v>695</v>
      </c>
      <c r="D46" s="7"/>
      <c r="E46" s="26">
        <v>20000</v>
      </c>
      <c r="F46" s="80">
        <v>20000</v>
      </c>
      <c r="G46" s="241">
        <f t="shared" si="3"/>
        <v>1</v>
      </c>
      <c r="H46" s="246">
        <f t="shared" si="5"/>
        <v>0.00023184908572051915</v>
      </c>
      <c r="I46" s="21"/>
    </row>
    <row r="47" spans="1:9" s="1" customFormat="1" ht="25.5">
      <c r="A47" s="60"/>
      <c r="B47" s="58">
        <v>2990</v>
      </c>
      <c r="C47" s="89" t="s">
        <v>419</v>
      </c>
      <c r="D47" s="7"/>
      <c r="E47" s="26">
        <v>10000</v>
      </c>
      <c r="F47" s="80">
        <v>10000</v>
      </c>
      <c r="G47" s="241">
        <f>F47/E47</f>
        <v>1</v>
      </c>
      <c r="H47" s="246">
        <f t="shared" si="5"/>
        <v>0.00011592454286025958</v>
      </c>
      <c r="I47" s="21"/>
    </row>
    <row r="48" spans="1:9" s="66" customFormat="1" ht="21.75" customHeight="1" thickBot="1">
      <c r="A48" s="268" t="s">
        <v>432</v>
      </c>
      <c r="B48" s="269"/>
      <c r="C48" s="116" t="s">
        <v>395</v>
      </c>
      <c r="D48" s="20">
        <f>D3+D5+D8+D11+D16+D19+D22+D27+D29+D36+D42+D45</f>
        <v>83398330</v>
      </c>
      <c r="E48" s="136">
        <f>E3+E5+E8+E11+E16+E19+E22+E27+E29+E36+E42+E45</f>
        <v>84573918</v>
      </c>
      <c r="F48" s="149">
        <f>F3+F5+F8+F11+F16+F19+F22+F27+F29+F36+F42+F45</f>
        <v>86263010</v>
      </c>
      <c r="G48" s="257">
        <f>F48/E48</f>
        <v>1.019971783735974</v>
      </c>
      <c r="H48" s="247">
        <f t="shared" si="5"/>
        <v>1</v>
      </c>
      <c r="I48" s="90"/>
    </row>
    <row r="49" spans="1:8" ht="12.75">
      <c r="A49" s="22"/>
      <c r="B49" s="28"/>
      <c r="C49" s="50"/>
      <c r="D49" s="23"/>
      <c r="E49" s="23"/>
      <c r="F49" s="23"/>
      <c r="G49" s="23"/>
      <c r="H49" s="23"/>
    </row>
    <row r="50" spans="1:8" ht="12.75">
      <c r="A50" s="22"/>
      <c r="B50" s="28"/>
      <c r="C50" s="50"/>
      <c r="D50" s="23"/>
      <c r="E50" s="23"/>
      <c r="F50" s="23"/>
      <c r="G50" s="23"/>
      <c r="H50" s="23"/>
    </row>
    <row r="51" spans="1:8" ht="12.75">
      <c r="A51" s="22"/>
      <c r="B51" s="28"/>
      <c r="C51" s="50"/>
      <c r="D51" s="23"/>
      <c r="E51" s="23"/>
      <c r="F51" s="23"/>
      <c r="G51" s="23"/>
      <c r="H51" s="23"/>
    </row>
    <row r="52" spans="1:8" ht="12.75">
      <c r="A52" s="22"/>
      <c r="B52" s="28"/>
      <c r="C52" s="50"/>
      <c r="D52" s="23"/>
      <c r="E52" s="23"/>
      <c r="F52" s="23"/>
      <c r="G52" s="23"/>
      <c r="H52" s="23"/>
    </row>
    <row r="53" spans="1:8" ht="12.75">
      <c r="A53" s="22"/>
      <c r="B53" s="28"/>
      <c r="C53" s="50"/>
      <c r="D53" s="23"/>
      <c r="E53" s="23"/>
      <c r="F53" s="23"/>
      <c r="G53" s="23"/>
      <c r="H53" s="23"/>
    </row>
    <row r="54" spans="1:8" ht="12.75">
      <c r="A54" s="22"/>
      <c r="B54" s="28"/>
      <c r="C54" s="50"/>
      <c r="D54" s="23"/>
      <c r="E54" s="23"/>
      <c r="F54" s="23"/>
      <c r="G54" s="23"/>
      <c r="H54" s="23"/>
    </row>
    <row r="55" spans="1:8" ht="12.75">
      <c r="A55" s="22"/>
      <c r="B55" s="28"/>
      <c r="C55" s="50"/>
      <c r="D55" s="23"/>
      <c r="E55" s="23"/>
      <c r="F55" s="23"/>
      <c r="G55" s="23"/>
      <c r="H55" s="23"/>
    </row>
    <row r="56" spans="1:8" ht="12.75">
      <c r="A56" s="22"/>
      <c r="B56" s="28"/>
      <c r="C56" s="50"/>
      <c r="D56" s="23"/>
      <c r="E56" s="23"/>
      <c r="F56" s="23"/>
      <c r="G56" s="23"/>
      <c r="H56" s="23"/>
    </row>
    <row r="57" spans="1:8" ht="12.75">
      <c r="A57" s="22"/>
      <c r="B57" s="28"/>
      <c r="C57" s="50"/>
      <c r="D57" s="23"/>
      <c r="E57" s="23"/>
      <c r="F57" s="23"/>
      <c r="G57" s="23"/>
      <c r="H57" s="23"/>
    </row>
    <row r="58" spans="1:8" ht="12.75">
      <c r="A58" s="22"/>
      <c r="B58" s="28"/>
      <c r="C58" s="50"/>
      <c r="D58" s="23"/>
      <c r="E58" s="23"/>
      <c r="F58" s="23"/>
      <c r="G58" s="23"/>
      <c r="H58" s="23"/>
    </row>
    <row r="59" spans="1:8" ht="12.75">
      <c r="A59" s="22"/>
      <c r="B59" s="28"/>
      <c r="C59" s="50"/>
      <c r="D59" s="23"/>
      <c r="E59" s="23"/>
      <c r="F59" s="23"/>
      <c r="G59" s="23"/>
      <c r="H59" s="23"/>
    </row>
    <row r="60" spans="1:8" ht="12.75">
      <c r="A60" s="22"/>
      <c r="B60" s="28"/>
      <c r="C60" s="50"/>
      <c r="D60" s="23"/>
      <c r="E60" s="23"/>
      <c r="F60" s="23"/>
      <c r="G60" s="23"/>
      <c r="H60" s="23"/>
    </row>
    <row r="61" spans="1:8" ht="12.75">
      <c r="A61" s="22"/>
      <c r="B61" s="28"/>
      <c r="C61" s="50"/>
      <c r="D61" s="23"/>
      <c r="E61" s="23"/>
      <c r="F61" s="23"/>
      <c r="G61" s="23"/>
      <c r="H61" s="23"/>
    </row>
    <row r="62" spans="1:8" ht="12.75">
      <c r="A62" s="22"/>
      <c r="B62" s="28"/>
      <c r="C62" s="50"/>
      <c r="D62" s="23"/>
      <c r="E62" s="23"/>
      <c r="F62" s="23"/>
      <c r="G62" s="23"/>
      <c r="H62" s="23"/>
    </row>
    <row r="63" spans="1:8" ht="12.75">
      <c r="A63" s="22"/>
      <c r="B63" s="28"/>
      <c r="C63" s="50"/>
      <c r="D63" s="23"/>
      <c r="E63" s="23"/>
      <c r="F63" s="23"/>
      <c r="G63" s="23"/>
      <c r="H63" s="23"/>
    </row>
    <row r="64" spans="1:8" ht="12.75">
      <c r="A64" s="22"/>
      <c r="B64" s="28"/>
      <c r="C64" s="50"/>
      <c r="D64" s="23"/>
      <c r="E64" s="23"/>
      <c r="F64" s="23"/>
      <c r="G64" s="23"/>
      <c r="H64" s="23"/>
    </row>
    <row r="65" spans="1:8" ht="12.75">
      <c r="A65" s="22"/>
      <c r="B65" s="28"/>
      <c r="C65" s="50"/>
      <c r="D65" s="23"/>
      <c r="E65" s="23"/>
      <c r="F65" s="23"/>
      <c r="G65" s="23"/>
      <c r="H65" s="23"/>
    </row>
    <row r="66" spans="1:8" ht="12.75">
      <c r="A66" s="22"/>
      <c r="B66" s="28"/>
      <c r="C66" s="50"/>
      <c r="D66" s="23"/>
      <c r="E66" s="23"/>
      <c r="F66" s="23"/>
      <c r="G66" s="23"/>
      <c r="H66" s="23"/>
    </row>
    <row r="67" spans="1:8" ht="12.75">
      <c r="A67" s="22"/>
      <c r="B67" s="28"/>
      <c r="C67" s="50"/>
      <c r="D67" s="23"/>
      <c r="E67" s="23"/>
      <c r="F67" s="23"/>
      <c r="G67" s="23"/>
      <c r="H67" s="23"/>
    </row>
    <row r="68" spans="1:8" ht="12.75">
      <c r="A68" s="22"/>
      <c r="B68" s="28"/>
      <c r="C68" s="50"/>
      <c r="D68" s="23"/>
      <c r="E68" s="23"/>
      <c r="F68" s="23"/>
      <c r="G68" s="23"/>
      <c r="H68" s="23"/>
    </row>
    <row r="69" spans="1:8" ht="12.75">
      <c r="A69" s="22"/>
      <c r="B69" s="28"/>
      <c r="C69" s="50"/>
      <c r="D69" s="23"/>
      <c r="E69" s="23"/>
      <c r="F69" s="23"/>
      <c r="G69" s="23"/>
      <c r="H69" s="23"/>
    </row>
    <row r="70" spans="1:8" ht="12.75">
      <c r="A70" s="22"/>
      <c r="B70" s="28"/>
      <c r="C70" s="50"/>
      <c r="D70" s="23"/>
      <c r="E70" s="23"/>
      <c r="F70" s="23"/>
      <c r="G70" s="23"/>
      <c r="H70" s="23"/>
    </row>
    <row r="71" spans="1:8" ht="12.75">
      <c r="A71" s="22"/>
      <c r="B71" s="28"/>
      <c r="C71" s="50"/>
      <c r="D71" s="23"/>
      <c r="E71" s="23"/>
      <c r="F71" s="23"/>
      <c r="G71" s="23"/>
      <c r="H71" s="23"/>
    </row>
    <row r="72" spans="1:8" ht="12.75">
      <c r="A72" s="22"/>
      <c r="B72" s="28"/>
      <c r="C72" s="50"/>
      <c r="D72" s="23"/>
      <c r="E72" s="23"/>
      <c r="F72" s="23"/>
      <c r="G72" s="23"/>
      <c r="H72" s="23"/>
    </row>
    <row r="73" spans="1:8" ht="12.75">
      <c r="A73" s="22"/>
      <c r="B73" s="28"/>
      <c r="C73" s="50"/>
      <c r="D73" s="23"/>
      <c r="E73" s="23"/>
      <c r="F73" s="23"/>
      <c r="G73" s="23"/>
      <c r="H73" s="23"/>
    </row>
    <row r="74" spans="1:8" ht="12.75">
      <c r="A74" s="22"/>
      <c r="B74" s="28"/>
      <c r="C74" s="50"/>
      <c r="D74" s="23"/>
      <c r="E74" s="23"/>
      <c r="F74" s="23"/>
      <c r="G74" s="23"/>
      <c r="H74" s="23"/>
    </row>
    <row r="75" spans="1:8" ht="12.75">
      <c r="A75" s="22"/>
      <c r="B75" s="28"/>
      <c r="C75" s="50"/>
      <c r="D75" s="23"/>
      <c r="E75" s="23"/>
      <c r="F75" s="23"/>
      <c r="G75" s="23"/>
      <c r="H75" s="23"/>
    </row>
    <row r="76" spans="1:8" ht="12.75">
      <c r="A76" s="22"/>
      <c r="B76" s="28"/>
      <c r="C76" s="50"/>
      <c r="D76" s="23"/>
      <c r="E76" s="23"/>
      <c r="F76" s="23"/>
      <c r="G76" s="23"/>
      <c r="H76" s="23"/>
    </row>
    <row r="77" spans="1:8" ht="12.75">
      <c r="A77" s="22"/>
      <c r="B77" s="28"/>
      <c r="C77" s="50"/>
      <c r="D77" s="23"/>
      <c r="E77" s="23"/>
      <c r="F77" s="23"/>
      <c r="G77" s="23"/>
      <c r="H77" s="23"/>
    </row>
    <row r="78" spans="1:8" ht="12.75">
      <c r="A78" s="22"/>
      <c r="B78" s="28"/>
      <c r="C78" s="50"/>
      <c r="D78" s="23"/>
      <c r="E78" s="23"/>
      <c r="F78" s="23"/>
      <c r="G78" s="23"/>
      <c r="H78" s="23"/>
    </row>
    <row r="79" spans="1:8" ht="12.75">
      <c r="A79" s="22"/>
      <c r="B79" s="28"/>
      <c r="C79" s="50"/>
      <c r="D79" s="23"/>
      <c r="E79" s="23"/>
      <c r="F79" s="23"/>
      <c r="G79" s="23"/>
      <c r="H79" s="23"/>
    </row>
    <row r="80" spans="1:8" ht="12.75">
      <c r="A80" s="22"/>
      <c r="B80" s="28"/>
      <c r="C80" s="50"/>
      <c r="D80" s="23"/>
      <c r="E80" s="23"/>
      <c r="F80" s="23"/>
      <c r="G80" s="23"/>
      <c r="H80" s="23"/>
    </row>
    <row r="81" spans="1:8" ht="12.75">
      <c r="A81" s="22"/>
      <c r="B81" s="28"/>
      <c r="C81" s="50"/>
      <c r="D81" s="23"/>
      <c r="E81" s="23"/>
      <c r="F81" s="23"/>
      <c r="G81" s="23"/>
      <c r="H81" s="23"/>
    </row>
    <row r="82" spans="1:8" ht="12.75">
      <c r="A82" s="22"/>
      <c r="B82" s="28"/>
      <c r="C82" s="50"/>
      <c r="D82" s="23"/>
      <c r="E82" s="23"/>
      <c r="F82" s="23"/>
      <c r="G82" s="23"/>
      <c r="H82" s="23"/>
    </row>
    <row r="83" spans="1:8" ht="12.75">
      <c r="A83" s="22"/>
      <c r="B83" s="28"/>
      <c r="C83" s="50"/>
      <c r="D83" s="23"/>
      <c r="E83" s="23"/>
      <c r="F83" s="23"/>
      <c r="G83" s="23"/>
      <c r="H83" s="23"/>
    </row>
    <row r="84" spans="1:8" ht="12.75">
      <c r="A84" s="22"/>
      <c r="B84" s="28"/>
      <c r="C84" s="50"/>
      <c r="D84" s="23"/>
      <c r="E84" s="23"/>
      <c r="F84" s="23"/>
      <c r="G84" s="23"/>
      <c r="H84" s="23"/>
    </row>
    <row r="85" spans="1:8" ht="12.75">
      <c r="A85" s="22"/>
      <c r="B85" s="28"/>
      <c r="C85" s="50"/>
      <c r="D85" s="23"/>
      <c r="E85" s="23"/>
      <c r="F85" s="23"/>
      <c r="G85" s="23"/>
      <c r="H85" s="23"/>
    </row>
    <row r="86" spans="1:8" ht="12.75">
      <c r="A86" s="22"/>
      <c r="B86" s="28"/>
      <c r="C86" s="50"/>
      <c r="D86" s="23"/>
      <c r="E86" s="23"/>
      <c r="F86" s="23"/>
      <c r="G86" s="23"/>
      <c r="H86" s="23"/>
    </row>
    <row r="87" spans="1:8" ht="12.75">
      <c r="A87" s="22"/>
      <c r="B87" s="28"/>
      <c r="C87" s="50"/>
      <c r="D87" s="23"/>
      <c r="E87" s="23"/>
      <c r="F87" s="23"/>
      <c r="G87" s="23"/>
      <c r="H87" s="23"/>
    </row>
    <row r="88" spans="1:8" ht="12.75">
      <c r="A88" s="22"/>
      <c r="B88" s="28"/>
      <c r="C88" s="50"/>
      <c r="D88" s="23"/>
      <c r="E88" s="23"/>
      <c r="F88" s="23"/>
      <c r="G88" s="23"/>
      <c r="H88" s="23"/>
    </row>
    <row r="89" spans="1:8" ht="12.75">
      <c r="A89" s="22"/>
      <c r="B89" s="22"/>
      <c r="C89" s="50"/>
      <c r="D89" s="23"/>
      <c r="E89" s="23"/>
      <c r="F89" s="23"/>
      <c r="G89" s="23"/>
      <c r="H89" s="23"/>
    </row>
    <row r="90" spans="1:8" ht="12.75">
      <c r="A90" s="22"/>
      <c r="B90" s="22"/>
      <c r="C90" s="50"/>
      <c r="D90" s="23"/>
      <c r="E90" s="23"/>
      <c r="F90" s="23"/>
      <c r="G90" s="23"/>
      <c r="H90" s="23"/>
    </row>
    <row r="91" spans="1:8" ht="12.75">
      <c r="A91" s="22"/>
      <c r="B91" s="22"/>
      <c r="C91" s="50"/>
      <c r="D91" s="23"/>
      <c r="E91" s="23"/>
      <c r="F91" s="23"/>
      <c r="G91" s="23"/>
      <c r="H91" s="23"/>
    </row>
    <row r="92" spans="1:8" ht="12.75">
      <c r="A92" s="22"/>
      <c r="B92" s="22"/>
      <c r="C92" s="50"/>
      <c r="D92" s="23"/>
      <c r="E92" s="23"/>
      <c r="F92" s="23"/>
      <c r="G92" s="23"/>
      <c r="H92" s="23"/>
    </row>
    <row r="93" spans="1:8" ht="12.75">
      <c r="A93" s="22"/>
      <c r="B93" s="22"/>
      <c r="C93" s="50"/>
      <c r="D93" s="23"/>
      <c r="E93" s="23"/>
      <c r="F93" s="23"/>
      <c r="G93" s="23"/>
      <c r="H93" s="23"/>
    </row>
    <row r="94" spans="1:8" ht="12.75">
      <c r="A94" s="22"/>
      <c r="B94" s="22"/>
      <c r="C94" s="50"/>
      <c r="D94" s="23"/>
      <c r="E94" s="23"/>
      <c r="F94" s="23"/>
      <c r="G94" s="23"/>
      <c r="H94" s="23"/>
    </row>
    <row r="95" spans="1:8" ht="12.75">
      <c r="A95" s="22"/>
      <c r="B95" s="22"/>
      <c r="C95" s="50"/>
      <c r="D95" s="23"/>
      <c r="E95" s="23"/>
      <c r="F95" s="23"/>
      <c r="G95" s="23"/>
      <c r="H95" s="23"/>
    </row>
    <row r="96" spans="1:8" ht="12.75">
      <c r="A96" s="22"/>
      <c r="B96" s="22"/>
      <c r="C96" s="50"/>
      <c r="D96" s="23"/>
      <c r="E96" s="23"/>
      <c r="F96" s="23"/>
      <c r="G96" s="23"/>
      <c r="H96" s="23"/>
    </row>
    <row r="97" spans="1:8" ht="12.75">
      <c r="A97" s="22"/>
      <c r="B97" s="22"/>
      <c r="C97" s="50"/>
      <c r="D97" s="23"/>
      <c r="E97" s="23"/>
      <c r="F97" s="23"/>
      <c r="G97" s="23"/>
      <c r="H97" s="23"/>
    </row>
    <row r="98" spans="1:8" ht="12.75">
      <c r="A98" s="22"/>
      <c r="B98" s="22"/>
      <c r="C98" s="50"/>
      <c r="D98" s="23"/>
      <c r="E98" s="23"/>
      <c r="F98" s="23"/>
      <c r="G98" s="23"/>
      <c r="H98" s="23"/>
    </row>
    <row r="99" spans="1:8" ht="12.75">
      <c r="A99" s="22"/>
      <c r="B99" s="22"/>
      <c r="C99" s="50"/>
      <c r="D99" s="23"/>
      <c r="E99" s="23"/>
      <c r="F99" s="23"/>
      <c r="G99" s="23"/>
      <c r="H99" s="23"/>
    </row>
    <row r="100" spans="1:8" ht="12.75">
      <c r="A100" s="22"/>
      <c r="B100" s="22"/>
      <c r="C100" s="50"/>
      <c r="D100" s="23"/>
      <c r="E100" s="23"/>
      <c r="F100" s="23"/>
      <c r="G100" s="23"/>
      <c r="H100" s="23"/>
    </row>
    <row r="101" spans="1:8" ht="12.75">
      <c r="A101" s="22"/>
      <c r="B101" s="22"/>
      <c r="C101" s="50"/>
      <c r="D101" s="23"/>
      <c r="E101" s="23"/>
      <c r="F101" s="23"/>
      <c r="G101" s="23"/>
      <c r="H101" s="23"/>
    </row>
    <row r="102" spans="1:8" ht="12.75">
      <c r="A102" s="22"/>
      <c r="B102" s="22"/>
      <c r="C102" s="50"/>
      <c r="D102" s="23"/>
      <c r="E102" s="23"/>
      <c r="F102" s="23"/>
      <c r="G102" s="23"/>
      <c r="H102" s="23"/>
    </row>
    <row r="103" spans="1:8" ht="12.75">
      <c r="A103" s="22"/>
      <c r="B103" s="22"/>
      <c r="C103" s="50"/>
      <c r="D103" s="23"/>
      <c r="E103" s="23"/>
      <c r="F103" s="23"/>
      <c r="G103" s="23"/>
      <c r="H103" s="23"/>
    </row>
    <row r="104" spans="1:8" ht="12.75">
      <c r="A104" s="22"/>
      <c r="B104" s="22"/>
      <c r="C104" s="50"/>
      <c r="D104" s="23"/>
      <c r="E104" s="23"/>
      <c r="F104" s="23"/>
      <c r="G104" s="23"/>
      <c r="H104" s="23"/>
    </row>
    <row r="105" spans="1:8" ht="12.75">
      <c r="A105" s="22"/>
      <c r="B105" s="22"/>
      <c r="C105" s="50"/>
      <c r="D105" s="23"/>
      <c r="E105" s="23"/>
      <c r="F105" s="23"/>
      <c r="G105" s="23"/>
      <c r="H105" s="23"/>
    </row>
    <row r="106" spans="1:8" ht="12.75">
      <c r="A106" s="22"/>
      <c r="B106" s="22"/>
      <c r="C106" s="50"/>
      <c r="D106" s="23"/>
      <c r="E106" s="23"/>
      <c r="F106" s="23"/>
      <c r="G106" s="23"/>
      <c r="H106" s="23"/>
    </row>
    <row r="107" spans="1:8" ht="12.75">
      <c r="A107" s="22"/>
      <c r="B107" s="22"/>
      <c r="C107" s="50"/>
      <c r="D107" s="23"/>
      <c r="E107" s="23"/>
      <c r="F107" s="23"/>
      <c r="G107" s="23"/>
      <c r="H107" s="23"/>
    </row>
    <row r="108" spans="1:8" ht="12.75">
      <c r="A108" s="22"/>
      <c r="B108" s="22"/>
      <c r="C108" s="50"/>
      <c r="D108" s="23"/>
      <c r="E108" s="23"/>
      <c r="F108" s="23"/>
      <c r="G108" s="23"/>
      <c r="H108" s="23"/>
    </row>
    <row r="109" spans="1:8" ht="12.75">
      <c r="A109" s="22"/>
      <c r="B109" s="22"/>
      <c r="C109" s="50"/>
      <c r="D109" s="23"/>
      <c r="E109" s="23"/>
      <c r="F109" s="23"/>
      <c r="G109" s="23"/>
      <c r="H109" s="23"/>
    </row>
    <row r="110" spans="2:8" ht="12.75">
      <c r="B110" s="52"/>
      <c r="C110" s="51"/>
      <c r="D110" s="23"/>
      <c r="E110" s="23"/>
      <c r="F110" s="23"/>
      <c r="G110" s="23"/>
      <c r="H110" s="23"/>
    </row>
    <row r="111" spans="2:8" ht="12.75">
      <c r="B111" s="52"/>
      <c r="C111" s="51"/>
      <c r="D111" s="23"/>
      <c r="E111" s="23"/>
      <c r="F111" s="23"/>
      <c r="G111" s="23"/>
      <c r="H111" s="23"/>
    </row>
    <row r="112" spans="2:8" ht="12.75">
      <c r="B112" s="52"/>
      <c r="C112" s="51"/>
      <c r="D112" s="23"/>
      <c r="E112" s="23"/>
      <c r="F112" s="23"/>
      <c r="G112" s="23"/>
      <c r="H112" s="23"/>
    </row>
    <row r="113" spans="2:8" ht="12.75">
      <c r="B113" s="52"/>
      <c r="C113" s="51"/>
      <c r="D113" s="23"/>
      <c r="E113" s="23"/>
      <c r="F113" s="23"/>
      <c r="G113" s="23"/>
      <c r="H113" s="23"/>
    </row>
    <row r="114" spans="2:8" ht="12.75">
      <c r="B114" s="52"/>
      <c r="C114" s="51"/>
      <c r="D114" s="23"/>
      <c r="E114" s="23"/>
      <c r="F114" s="23"/>
      <c r="G114" s="23"/>
      <c r="H114" s="23"/>
    </row>
    <row r="115" spans="2:8" ht="12.75">
      <c r="B115" s="52"/>
      <c r="C115" s="51"/>
      <c r="D115" s="23"/>
      <c r="E115" s="23"/>
      <c r="F115" s="23"/>
      <c r="G115" s="23"/>
      <c r="H115" s="23"/>
    </row>
    <row r="116" spans="2:8" ht="12.75">
      <c r="B116" s="52"/>
      <c r="C116" s="51"/>
      <c r="D116" s="23"/>
      <c r="E116" s="23"/>
      <c r="F116" s="23"/>
      <c r="G116" s="23"/>
      <c r="H116" s="23"/>
    </row>
    <row r="117" spans="2:8" ht="12.75">
      <c r="B117" s="52"/>
      <c r="C117" s="51"/>
      <c r="D117" s="23"/>
      <c r="E117" s="23"/>
      <c r="F117" s="23"/>
      <c r="G117" s="23"/>
      <c r="H117" s="23"/>
    </row>
    <row r="118" spans="2:8" ht="12.75">
      <c r="B118" s="52"/>
      <c r="C118" s="51"/>
      <c r="D118" s="23"/>
      <c r="E118" s="23"/>
      <c r="F118" s="23"/>
      <c r="G118" s="23"/>
      <c r="H118" s="23"/>
    </row>
    <row r="119" spans="2:8" ht="12.75">
      <c r="B119" s="52"/>
      <c r="C119" s="51"/>
      <c r="D119" s="23"/>
      <c r="E119" s="23"/>
      <c r="F119" s="23"/>
      <c r="G119" s="23"/>
      <c r="H119" s="23"/>
    </row>
    <row r="120" spans="2:8" ht="12.75">
      <c r="B120" s="52"/>
      <c r="C120" s="51"/>
      <c r="D120" s="23"/>
      <c r="E120" s="23"/>
      <c r="F120" s="23"/>
      <c r="G120" s="23"/>
      <c r="H120" s="23"/>
    </row>
    <row r="121" spans="2:8" ht="12.75">
      <c r="B121" s="52"/>
      <c r="C121" s="51"/>
      <c r="D121" s="23"/>
      <c r="E121" s="23"/>
      <c r="F121" s="23"/>
      <c r="G121" s="23"/>
      <c r="H121" s="23"/>
    </row>
    <row r="122" spans="2:8" ht="12.75">
      <c r="B122" s="52"/>
      <c r="C122" s="51"/>
      <c r="D122" s="23"/>
      <c r="E122" s="23"/>
      <c r="F122" s="23"/>
      <c r="G122" s="23"/>
      <c r="H122" s="23"/>
    </row>
    <row r="123" spans="2:8" ht="12.75">
      <c r="B123" s="52"/>
      <c r="C123" s="51"/>
      <c r="D123" s="23"/>
      <c r="E123" s="23"/>
      <c r="F123" s="23"/>
      <c r="G123" s="23"/>
      <c r="H123" s="23"/>
    </row>
    <row r="124" spans="2:8" ht="12.75">
      <c r="B124" s="52"/>
      <c r="C124" s="51"/>
      <c r="D124" s="23"/>
      <c r="E124" s="23"/>
      <c r="F124" s="23"/>
      <c r="G124" s="23"/>
      <c r="H124" s="23"/>
    </row>
    <row r="125" spans="2:8" ht="12.75">
      <c r="B125" s="52"/>
      <c r="C125" s="51"/>
      <c r="D125" s="23"/>
      <c r="E125" s="23"/>
      <c r="F125" s="23"/>
      <c r="G125" s="23"/>
      <c r="H125" s="23"/>
    </row>
    <row r="126" spans="2:8" ht="12.75">
      <c r="B126" s="52"/>
      <c r="C126" s="51"/>
      <c r="D126" s="23"/>
      <c r="E126" s="23"/>
      <c r="F126" s="23"/>
      <c r="G126" s="23"/>
      <c r="H126" s="23"/>
    </row>
    <row r="127" spans="2:8" ht="12.75">
      <c r="B127" s="52"/>
      <c r="C127" s="51"/>
      <c r="D127" s="23"/>
      <c r="E127" s="23"/>
      <c r="F127" s="23"/>
      <c r="G127" s="23"/>
      <c r="H127" s="23"/>
    </row>
    <row r="128" spans="2:8" ht="12.75">
      <c r="B128" s="52"/>
      <c r="C128" s="51"/>
      <c r="D128" s="23"/>
      <c r="E128" s="23"/>
      <c r="F128" s="23"/>
      <c r="G128" s="23"/>
      <c r="H128" s="23"/>
    </row>
    <row r="129" spans="2:8" ht="12.75">
      <c r="B129" s="52"/>
      <c r="C129" s="51"/>
      <c r="D129" s="23"/>
      <c r="E129" s="23"/>
      <c r="F129" s="23"/>
      <c r="G129" s="23"/>
      <c r="H129" s="23"/>
    </row>
    <row r="130" spans="2:8" ht="12.75">
      <c r="B130" s="52"/>
      <c r="C130" s="51"/>
      <c r="D130" s="23"/>
      <c r="E130" s="23"/>
      <c r="F130" s="23"/>
      <c r="G130" s="23"/>
      <c r="H130" s="23"/>
    </row>
    <row r="131" spans="2:8" ht="12.75">
      <c r="B131" s="52"/>
      <c r="C131" s="51"/>
      <c r="D131" s="23"/>
      <c r="E131" s="23"/>
      <c r="F131" s="23"/>
      <c r="G131" s="23"/>
      <c r="H131" s="23"/>
    </row>
    <row r="132" spans="2:8" ht="12.75">
      <c r="B132" s="52"/>
      <c r="C132" s="51"/>
      <c r="D132" s="23"/>
      <c r="E132" s="23"/>
      <c r="F132" s="23"/>
      <c r="G132" s="23"/>
      <c r="H132" s="23"/>
    </row>
    <row r="133" spans="2:8" ht="12.75">
      <c r="B133" s="52"/>
      <c r="C133" s="51"/>
      <c r="D133" s="23"/>
      <c r="E133" s="23"/>
      <c r="F133" s="23"/>
      <c r="G133" s="23"/>
      <c r="H133" s="23"/>
    </row>
    <row r="134" spans="2:8" ht="12.75">
      <c r="B134" s="52"/>
      <c r="C134" s="51"/>
      <c r="D134" s="23"/>
      <c r="E134" s="23"/>
      <c r="F134" s="23"/>
      <c r="G134" s="23"/>
      <c r="H134" s="23"/>
    </row>
    <row r="135" spans="2:8" ht="12.75">
      <c r="B135" s="52"/>
      <c r="C135" s="51"/>
      <c r="D135" s="23"/>
      <c r="E135" s="23"/>
      <c r="F135" s="23"/>
      <c r="G135" s="23"/>
      <c r="H135" s="23"/>
    </row>
    <row r="136" spans="2:8" ht="12.75">
      <c r="B136" s="52"/>
      <c r="C136" s="51"/>
      <c r="D136" s="23"/>
      <c r="E136" s="23"/>
      <c r="F136" s="23"/>
      <c r="G136" s="23"/>
      <c r="H136" s="23"/>
    </row>
    <row r="137" spans="2:8" ht="12.75">
      <c r="B137" s="52"/>
      <c r="C137" s="51"/>
      <c r="D137" s="23"/>
      <c r="E137" s="23"/>
      <c r="F137" s="23"/>
      <c r="G137" s="23"/>
      <c r="H137" s="23"/>
    </row>
    <row r="138" spans="2:8" ht="12.75">
      <c r="B138" s="52"/>
      <c r="C138" s="51"/>
      <c r="D138" s="23"/>
      <c r="E138" s="23"/>
      <c r="F138" s="23"/>
      <c r="G138" s="23"/>
      <c r="H138" s="23"/>
    </row>
    <row r="139" spans="2:8" ht="12.75">
      <c r="B139" s="52"/>
      <c r="C139" s="51"/>
      <c r="D139" s="23"/>
      <c r="E139" s="23"/>
      <c r="F139" s="23"/>
      <c r="G139" s="23"/>
      <c r="H139" s="23"/>
    </row>
    <row r="140" spans="2:8" ht="12.75">
      <c r="B140" s="52"/>
      <c r="C140" s="51"/>
      <c r="D140" s="23"/>
      <c r="E140" s="23"/>
      <c r="F140" s="23"/>
      <c r="G140" s="23"/>
      <c r="H140" s="23"/>
    </row>
    <row r="141" spans="2:8" ht="12.75">
      <c r="B141" s="52"/>
      <c r="C141" s="51"/>
      <c r="D141" s="23"/>
      <c r="E141" s="23"/>
      <c r="F141" s="23"/>
      <c r="G141" s="23"/>
      <c r="H141" s="23"/>
    </row>
    <row r="142" spans="2:8" ht="12.75">
      <c r="B142" s="52"/>
      <c r="C142" s="51"/>
      <c r="D142" s="23"/>
      <c r="E142" s="23"/>
      <c r="F142" s="23"/>
      <c r="G142" s="23"/>
      <c r="H142" s="23"/>
    </row>
    <row r="143" spans="2:8" ht="12.75">
      <c r="B143" s="52"/>
      <c r="C143" s="51"/>
      <c r="D143" s="23"/>
      <c r="E143" s="23"/>
      <c r="F143" s="23"/>
      <c r="G143" s="23"/>
      <c r="H143" s="23"/>
    </row>
    <row r="144" spans="2:8" ht="12.75">
      <c r="B144" s="52"/>
      <c r="C144" s="51"/>
      <c r="D144" s="23"/>
      <c r="E144" s="23"/>
      <c r="F144" s="23"/>
      <c r="G144" s="23"/>
      <c r="H144" s="23"/>
    </row>
    <row r="145" spans="2:8" ht="12.75">
      <c r="B145" s="52"/>
      <c r="C145" s="51"/>
      <c r="D145" s="23"/>
      <c r="E145" s="23"/>
      <c r="F145" s="23"/>
      <c r="G145" s="23"/>
      <c r="H145" s="23"/>
    </row>
    <row r="146" spans="2:8" ht="12.75">
      <c r="B146" s="52"/>
      <c r="C146" s="51"/>
      <c r="D146" s="23"/>
      <c r="E146" s="23"/>
      <c r="F146" s="23"/>
      <c r="G146" s="23"/>
      <c r="H146" s="23"/>
    </row>
    <row r="147" spans="2:8" ht="12.75">
      <c r="B147" s="52"/>
      <c r="C147" s="51"/>
      <c r="D147" s="23"/>
      <c r="E147" s="23"/>
      <c r="F147" s="23"/>
      <c r="G147" s="23"/>
      <c r="H147" s="23"/>
    </row>
    <row r="148" spans="2:8" ht="12.75">
      <c r="B148" s="52"/>
      <c r="C148" s="51"/>
      <c r="D148" s="23"/>
      <c r="E148" s="23"/>
      <c r="F148" s="23"/>
      <c r="G148" s="23"/>
      <c r="H148" s="23"/>
    </row>
    <row r="149" spans="2:8" ht="12.75">
      <c r="B149" s="52"/>
      <c r="C149" s="51"/>
      <c r="D149" s="23"/>
      <c r="E149" s="23"/>
      <c r="F149" s="23"/>
      <c r="G149" s="23"/>
      <c r="H149" s="23"/>
    </row>
    <row r="150" spans="2:8" ht="12.75">
      <c r="B150" s="52"/>
      <c r="C150" s="51"/>
      <c r="D150" s="23"/>
      <c r="E150" s="23"/>
      <c r="F150" s="23"/>
      <c r="G150" s="23"/>
      <c r="H150" s="23"/>
    </row>
    <row r="151" spans="2:8" ht="12.75">
      <c r="B151" s="52"/>
      <c r="C151" s="51"/>
      <c r="D151" s="23"/>
      <c r="E151" s="23"/>
      <c r="F151" s="23"/>
      <c r="G151" s="23"/>
      <c r="H151" s="23"/>
    </row>
    <row r="152" spans="2:8" ht="12.75">
      <c r="B152" s="52"/>
      <c r="C152" s="51"/>
      <c r="D152" s="23"/>
      <c r="E152" s="23"/>
      <c r="F152" s="23"/>
      <c r="G152" s="23"/>
      <c r="H152" s="23"/>
    </row>
    <row r="153" spans="2:8" ht="12.75">
      <c r="B153" s="52"/>
      <c r="C153" s="51"/>
      <c r="D153" s="23"/>
      <c r="E153" s="23"/>
      <c r="F153" s="23"/>
      <c r="G153" s="23"/>
      <c r="H153" s="23"/>
    </row>
    <row r="154" spans="2:8" ht="12.75">
      <c r="B154" s="52"/>
      <c r="C154" s="51"/>
      <c r="D154" s="23"/>
      <c r="E154" s="23"/>
      <c r="F154" s="23"/>
      <c r="G154" s="23"/>
      <c r="H154" s="23"/>
    </row>
    <row r="155" spans="2:8" ht="12.75">
      <c r="B155" s="52"/>
      <c r="C155" s="51"/>
      <c r="D155" s="23"/>
      <c r="E155" s="23"/>
      <c r="F155" s="23"/>
      <c r="G155" s="23"/>
      <c r="H155" s="23"/>
    </row>
    <row r="156" spans="2:8" ht="12.75">
      <c r="B156" s="52"/>
      <c r="C156" s="51"/>
      <c r="D156" s="23"/>
      <c r="E156" s="23"/>
      <c r="F156" s="23"/>
      <c r="G156" s="23"/>
      <c r="H156" s="23"/>
    </row>
    <row r="157" spans="2:8" ht="12.75">
      <c r="B157" s="52"/>
      <c r="C157" s="51"/>
      <c r="D157" s="24"/>
      <c r="E157" s="24"/>
      <c r="F157" s="24"/>
      <c r="G157" s="24"/>
      <c r="H157" s="24"/>
    </row>
    <row r="158" spans="2:8" ht="12.75">
      <c r="B158" s="52"/>
      <c r="C158" s="51"/>
      <c r="D158" s="24"/>
      <c r="E158" s="24"/>
      <c r="F158" s="24"/>
      <c r="G158" s="24"/>
      <c r="H158" s="24"/>
    </row>
    <row r="159" spans="2:8" ht="12.75">
      <c r="B159" s="52"/>
      <c r="C159" s="51"/>
      <c r="D159" s="24"/>
      <c r="E159" s="24"/>
      <c r="F159" s="24"/>
      <c r="G159" s="24"/>
      <c r="H159" s="24"/>
    </row>
    <row r="160" spans="2:8" ht="12.75">
      <c r="B160" s="52"/>
      <c r="C160" s="51"/>
      <c r="D160" s="24"/>
      <c r="E160" s="24"/>
      <c r="F160" s="24"/>
      <c r="G160" s="24"/>
      <c r="H160" s="24"/>
    </row>
    <row r="161" spans="2:8" ht="12.75">
      <c r="B161" s="52"/>
      <c r="C161" s="51"/>
      <c r="D161" s="24"/>
      <c r="E161" s="24"/>
      <c r="F161" s="24"/>
      <c r="G161" s="24"/>
      <c r="H161" s="24"/>
    </row>
    <row r="162" spans="2:8" ht="12.75">
      <c r="B162" s="52"/>
      <c r="C162" s="51"/>
      <c r="D162" s="24"/>
      <c r="E162" s="24"/>
      <c r="F162" s="24"/>
      <c r="G162" s="24"/>
      <c r="H162" s="24"/>
    </row>
    <row r="163" spans="2:8" ht="12.75">
      <c r="B163" s="52"/>
      <c r="C163" s="51"/>
      <c r="D163" s="24"/>
      <c r="E163" s="24"/>
      <c r="F163" s="24"/>
      <c r="G163" s="24"/>
      <c r="H163" s="24"/>
    </row>
    <row r="164" spans="2:8" ht="12.75">
      <c r="B164" s="52"/>
      <c r="C164" s="51"/>
      <c r="D164" s="24"/>
      <c r="E164" s="24"/>
      <c r="F164" s="24"/>
      <c r="G164" s="24"/>
      <c r="H164" s="24"/>
    </row>
    <row r="165" spans="2:8" ht="12.75">
      <c r="B165" s="52"/>
      <c r="C165" s="51"/>
      <c r="D165" s="24"/>
      <c r="E165" s="24"/>
      <c r="F165" s="24"/>
      <c r="G165" s="24"/>
      <c r="H165" s="24"/>
    </row>
    <row r="166" spans="2:8" ht="12.75">
      <c r="B166" s="52"/>
      <c r="C166" s="51"/>
      <c r="D166" s="24"/>
      <c r="E166" s="24"/>
      <c r="F166" s="24"/>
      <c r="G166" s="24"/>
      <c r="H166" s="24"/>
    </row>
    <row r="167" spans="2:8" ht="12.75">
      <c r="B167" s="52"/>
      <c r="C167" s="51"/>
      <c r="D167" s="24"/>
      <c r="E167" s="24"/>
      <c r="F167" s="24"/>
      <c r="G167" s="24"/>
      <c r="H167" s="24"/>
    </row>
    <row r="168" spans="2:8" ht="12.75">
      <c r="B168" s="52"/>
      <c r="C168" s="51"/>
      <c r="D168" s="24"/>
      <c r="E168" s="24"/>
      <c r="F168" s="24"/>
      <c r="G168" s="24"/>
      <c r="H168" s="24"/>
    </row>
    <row r="169" spans="2:8" ht="12.75">
      <c r="B169" s="52"/>
      <c r="C169" s="51"/>
      <c r="D169" s="24"/>
      <c r="E169" s="24"/>
      <c r="F169" s="24"/>
      <c r="G169" s="24"/>
      <c r="H169" s="24"/>
    </row>
    <row r="170" spans="2:8" ht="12.75">
      <c r="B170" s="52"/>
      <c r="C170" s="51"/>
      <c r="D170" s="24"/>
      <c r="E170" s="24"/>
      <c r="F170" s="24"/>
      <c r="G170" s="24"/>
      <c r="H170" s="24"/>
    </row>
    <row r="171" spans="2:8" ht="12.75">
      <c r="B171" s="52"/>
      <c r="C171" s="51"/>
      <c r="D171" s="24"/>
      <c r="E171" s="24"/>
      <c r="F171" s="24"/>
      <c r="G171" s="24"/>
      <c r="H171" s="24"/>
    </row>
    <row r="172" spans="2:8" ht="12.75">
      <c r="B172" s="52"/>
      <c r="C172" s="51"/>
      <c r="D172" s="24"/>
      <c r="E172" s="24"/>
      <c r="F172" s="24"/>
      <c r="G172" s="24"/>
      <c r="H172" s="24"/>
    </row>
    <row r="173" spans="2:8" ht="12.75">
      <c r="B173" s="52"/>
      <c r="C173" s="51"/>
      <c r="D173" s="24"/>
      <c r="E173" s="24"/>
      <c r="F173" s="24"/>
      <c r="G173" s="24"/>
      <c r="H173" s="24"/>
    </row>
    <row r="174" spans="2:8" ht="12.75">
      <c r="B174" s="52"/>
      <c r="C174" s="51"/>
      <c r="D174" s="24"/>
      <c r="E174" s="24"/>
      <c r="F174" s="24"/>
      <c r="G174" s="24"/>
      <c r="H174" s="24"/>
    </row>
    <row r="175" spans="2:8" ht="12.75">
      <c r="B175" s="52"/>
      <c r="C175" s="51"/>
      <c r="D175" s="24"/>
      <c r="E175" s="24"/>
      <c r="F175" s="24"/>
      <c r="G175" s="24"/>
      <c r="H175" s="24"/>
    </row>
    <row r="176" spans="2:8" ht="12.75">
      <c r="B176" s="52"/>
      <c r="C176" s="51"/>
      <c r="D176" s="24"/>
      <c r="E176" s="24"/>
      <c r="F176" s="24"/>
      <c r="G176" s="24"/>
      <c r="H176" s="24"/>
    </row>
    <row r="177" spans="2:8" ht="12.75">
      <c r="B177" s="52"/>
      <c r="C177" s="51"/>
      <c r="D177" s="24"/>
      <c r="E177" s="24"/>
      <c r="F177" s="24"/>
      <c r="G177" s="24"/>
      <c r="H177" s="24"/>
    </row>
    <row r="178" spans="2:8" ht="12.75">
      <c r="B178" s="52"/>
      <c r="C178" s="51"/>
      <c r="D178" s="24"/>
      <c r="E178" s="24"/>
      <c r="F178" s="24"/>
      <c r="G178" s="24"/>
      <c r="H178" s="24"/>
    </row>
    <row r="179" spans="2:8" ht="12.75">
      <c r="B179" s="52"/>
      <c r="C179" s="51"/>
      <c r="D179" s="24"/>
      <c r="E179" s="24"/>
      <c r="F179" s="24"/>
      <c r="G179" s="24"/>
      <c r="H179" s="24"/>
    </row>
    <row r="180" spans="2:8" ht="12.75">
      <c r="B180" s="52"/>
      <c r="C180" s="51"/>
      <c r="D180" s="24"/>
      <c r="E180" s="24"/>
      <c r="F180" s="24"/>
      <c r="G180" s="24"/>
      <c r="H180" s="24"/>
    </row>
    <row r="181" spans="2:8" ht="12.75">
      <c r="B181" s="52"/>
      <c r="C181" s="51"/>
      <c r="D181" s="24"/>
      <c r="E181" s="24"/>
      <c r="F181" s="24"/>
      <c r="G181" s="24"/>
      <c r="H181" s="24"/>
    </row>
    <row r="182" spans="2:8" ht="12.75">
      <c r="B182" s="52"/>
      <c r="C182" s="51"/>
      <c r="D182" s="24"/>
      <c r="E182" s="24"/>
      <c r="F182" s="24"/>
      <c r="G182" s="24"/>
      <c r="H182" s="24"/>
    </row>
    <row r="183" spans="2:8" ht="12.75">
      <c r="B183" s="52"/>
      <c r="C183" s="51"/>
      <c r="D183" s="24"/>
      <c r="E183" s="24"/>
      <c r="F183" s="24"/>
      <c r="G183" s="24"/>
      <c r="H183" s="24"/>
    </row>
    <row r="184" spans="2:8" ht="12.75">
      <c r="B184" s="52"/>
      <c r="C184" s="51"/>
      <c r="D184" s="24"/>
      <c r="E184" s="24"/>
      <c r="F184" s="24"/>
      <c r="G184" s="24"/>
      <c r="H184" s="24"/>
    </row>
    <row r="185" spans="2:8" ht="12.75">
      <c r="B185" s="52"/>
      <c r="C185" s="51"/>
      <c r="D185" s="24"/>
      <c r="E185" s="24"/>
      <c r="F185" s="24"/>
      <c r="G185" s="24"/>
      <c r="H185" s="24"/>
    </row>
    <row r="186" spans="2:8" ht="12.75">
      <c r="B186" s="52"/>
      <c r="C186" s="51"/>
      <c r="D186" s="24"/>
      <c r="E186" s="24"/>
      <c r="F186" s="24"/>
      <c r="G186" s="24"/>
      <c r="H186" s="24"/>
    </row>
    <row r="187" spans="2:8" ht="12.75">
      <c r="B187" s="52"/>
      <c r="C187" s="51"/>
      <c r="D187" s="24"/>
      <c r="E187" s="24"/>
      <c r="F187" s="24"/>
      <c r="G187" s="24"/>
      <c r="H187" s="24"/>
    </row>
    <row r="188" spans="2:8" ht="12.75">
      <c r="B188" s="52"/>
      <c r="C188" s="51"/>
      <c r="D188" s="24"/>
      <c r="E188" s="24"/>
      <c r="F188" s="24"/>
      <c r="G188" s="24"/>
      <c r="H188" s="24"/>
    </row>
    <row r="189" spans="2:8" ht="12.75">
      <c r="B189" s="52"/>
      <c r="C189" s="51"/>
      <c r="D189" s="24"/>
      <c r="E189" s="24"/>
      <c r="F189" s="24"/>
      <c r="G189" s="24"/>
      <c r="H189" s="24"/>
    </row>
    <row r="190" spans="2:8" ht="12.75">
      <c r="B190" s="52"/>
      <c r="C190" s="51"/>
      <c r="D190" s="24"/>
      <c r="E190" s="24"/>
      <c r="F190" s="24"/>
      <c r="G190" s="24"/>
      <c r="H190" s="24"/>
    </row>
    <row r="191" spans="2:8" ht="12.75">
      <c r="B191" s="52"/>
      <c r="C191" s="51"/>
      <c r="D191" s="24"/>
      <c r="E191" s="24"/>
      <c r="F191" s="24"/>
      <c r="G191" s="24"/>
      <c r="H191" s="24"/>
    </row>
    <row r="192" spans="2:8" ht="12.75">
      <c r="B192" s="52"/>
      <c r="C192" s="51"/>
      <c r="D192" s="24"/>
      <c r="E192" s="24"/>
      <c r="F192" s="24"/>
      <c r="G192" s="24"/>
      <c r="H192" s="24"/>
    </row>
    <row r="193" spans="2:8" ht="12.75">
      <c r="B193" s="52"/>
      <c r="C193" s="51"/>
      <c r="D193" s="24"/>
      <c r="E193" s="24"/>
      <c r="F193" s="24"/>
      <c r="G193" s="24"/>
      <c r="H193" s="24"/>
    </row>
    <row r="194" spans="2:8" ht="12.75">
      <c r="B194" s="52"/>
      <c r="C194" s="51"/>
      <c r="D194" s="24"/>
      <c r="E194" s="24"/>
      <c r="F194" s="24"/>
      <c r="G194" s="24"/>
      <c r="H194" s="24"/>
    </row>
    <row r="195" spans="2:8" ht="12.75">
      <c r="B195" s="52"/>
      <c r="C195" s="51"/>
      <c r="D195" s="24"/>
      <c r="E195" s="24"/>
      <c r="F195" s="24"/>
      <c r="G195" s="24"/>
      <c r="H195" s="24"/>
    </row>
    <row r="196" spans="2:8" ht="12.75">
      <c r="B196" s="52"/>
      <c r="C196" s="51"/>
      <c r="D196" s="24"/>
      <c r="E196" s="24"/>
      <c r="F196" s="24"/>
      <c r="G196" s="24"/>
      <c r="H196" s="24"/>
    </row>
    <row r="197" spans="2:8" ht="12.75">
      <c r="B197" s="52"/>
      <c r="C197" s="51"/>
      <c r="D197" s="24"/>
      <c r="E197" s="24"/>
      <c r="F197" s="24"/>
      <c r="G197" s="24"/>
      <c r="H197" s="24"/>
    </row>
    <row r="198" spans="2:8" ht="12.75">
      <c r="B198" s="52"/>
      <c r="C198" s="51"/>
      <c r="D198" s="24"/>
      <c r="E198" s="24"/>
      <c r="F198" s="24"/>
      <c r="G198" s="24"/>
      <c r="H198" s="24"/>
    </row>
    <row r="199" spans="2:8" ht="12.75">
      <c r="B199" s="52"/>
      <c r="C199" s="51"/>
      <c r="D199" s="24"/>
      <c r="E199" s="24"/>
      <c r="F199" s="24"/>
      <c r="G199" s="24"/>
      <c r="H199" s="24"/>
    </row>
    <row r="200" spans="2:8" ht="12.75">
      <c r="B200" s="52"/>
      <c r="C200" s="51"/>
      <c r="D200" s="24"/>
      <c r="E200" s="24"/>
      <c r="F200" s="24"/>
      <c r="G200" s="24"/>
      <c r="H200" s="24"/>
    </row>
    <row r="201" spans="2:8" ht="12.75">
      <c r="B201" s="52"/>
      <c r="C201" s="51"/>
      <c r="D201" s="24"/>
      <c r="E201" s="24"/>
      <c r="F201" s="24"/>
      <c r="G201" s="24"/>
      <c r="H201" s="24"/>
    </row>
    <row r="202" spans="2:8" ht="12.75">
      <c r="B202" s="52"/>
      <c r="C202" s="51"/>
      <c r="D202" s="24"/>
      <c r="E202" s="24"/>
      <c r="F202" s="24"/>
      <c r="G202" s="24"/>
      <c r="H202" s="24"/>
    </row>
    <row r="203" spans="2:8" ht="12.75">
      <c r="B203" s="52"/>
      <c r="C203" s="51"/>
      <c r="D203" s="24"/>
      <c r="E203" s="24"/>
      <c r="F203" s="24"/>
      <c r="G203" s="24"/>
      <c r="H203" s="24"/>
    </row>
    <row r="204" spans="2:8" ht="12.75">
      <c r="B204" s="52"/>
      <c r="C204" s="51"/>
      <c r="D204" s="24"/>
      <c r="E204" s="24"/>
      <c r="F204" s="24"/>
      <c r="G204" s="24"/>
      <c r="H204" s="24"/>
    </row>
    <row r="205" spans="2:8" ht="12.75">
      <c r="B205" s="52"/>
      <c r="C205" s="51"/>
      <c r="D205" s="24"/>
      <c r="E205" s="24"/>
      <c r="F205" s="24"/>
      <c r="G205" s="24"/>
      <c r="H205" s="24"/>
    </row>
    <row r="206" spans="2:8" ht="12.75">
      <c r="B206" s="52"/>
      <c r="C206" s="51"/>
      <c r="D206" s="24"/>
      <c r="E206" s="24"/>
      <c r="F206" s="24"/>
      <c r="G206" s="24"/>
      <c r="H206" s="24"/>
    </row>
    <row r="207" spans="2:8" ht="12.75">
      <c r="B207" s="52"/>
      <c r="C207" s="51"/>
      <c r="D207" s="24"/>
      <c r="E207" s="24"/>
      <c r="F207" s="24"/>
      <c r="G207" s="24"/>
      <c r="H207" s="24"/>
    </row>
    <row r="208" spans="2:8" ht="12.75">
      <c r="B208" s="52"/>
      <c r="C208" s="51"/>
      <c r="D208" s="24"/>
      <c r="E208" s="24"/>
      <c r="F208" s="24"/>
      <c r="G208" s="24"/>
      <c r="H208" s="24"/>
    </row>
    <row r="209" spans="2:8" ht="12.75">
      <c r="B209" s="52"/>
      <c r="C209" s="51"/>
      <c r="D209" s="24"/>
      <c r="E209" s="24"/>
      <c r="F209" s="24"/>
      <c r="G209" s="24"/>
      <c r="H209" s="24"/>
    </row>
    <row r="210" spans="2:8" ht="12.75">
      <c r="B210" s="52"/>
      <c r="C210" s="51"/>
      <c r="D210" s="24"/>
      <c r="E210" s="24"/>
      <c r="F210" s="24"/>
      <c r="G210" s="24"/>
      <c r="H210" s="24"/>
    </row>
    <row r="211" spans="2:8" ht="12.75">
      <c r="B211" s="52"/>
      <c r="C211" s="51"/>
      <c r="D211" s="24"/>
      <c r="E211" s="24"/>
      <c r="F211" s="24"/>
      <c r="G211" s="24"/>
      <c r="H211" s="24"/>
    </row>
    <row r="212" spans="2:8" ht="12.75">
      <c r="B212" s="52"/>
      <c r="C212" s="51"/>
      <c r="D212" s="24"/>
      <c r="E212" s="24"/>
      <c r="F212" s="24"/>
      <c r="G212" s="24"/>
      <c r="H212" s="24"/>
    </row>
    <row r="213" spans="2:8" ht="12.75">
      <c r="B213" s="52"/>
      <c r="C213" s="51"/>
      <c r="D213" s="24"/>
      <c r="E213" s="24"/>
      <c r="F213" s="24"/>
      <c r="G213" s="24"/>
      <c r="H213" s="24"/>
    </row>
    <row r="214" spans="2:8" ht="12.75">
      <c r="B214" s="52"/>
      <c r="C214" s="51"/>
      <c r="D214" s="24"/>
      <c r="E214" s="24"/>
      <c r="F214" s="24"/>
      <c r="G214" s="24"/>
      <c r="H214" s="24"/>
    </row>
    <row r="215" spans="2:8" ht="12.75">
      <c r="B215" s="52"/>
      <c r="C215" s="51"/>
      <c r="D215" s="24"/>
      <c r="E215" s="24"/>
      <c r="F215" s="24"/>
      <c r="G215" s="24"/>
      <c r="H215" s="24"/>
    </row>
    <row r="216" spans="2:8" ht="12.75">
      <c r="B216" s="52"/>
      <c r="C216" s="51"/>
      <c r="D216" s="24"/>
      <c r="E216" s="24"/>
      <c r="F216" s="24"/>
      <c r="G216" s="24"/>
      <c r="H216" s="24"/>
    </row>
    <row r="217" spans="2:8" ht="12.75">
      <c r="B217" s="52"/>
      <c r="C217" s="51"/>
      <c r="D217" s="24"/>
      <c r="E217" s="24"/>
      <c r="F217" s="24"/>
      <c r="G217" s="24"/>
      <c r="H217" s="24"/>
    </row>
    <row r="218" spans="2:8" ht="12.75">
      <c r="B218" s="52"/>
      <c r="C218" s="51"/>
      <c r="D218" s="24"/>
      <c r="E218" s="24"/>
      <c r="F218" s="24"/>
      <c r="G218" s="24"/>
      <c r="H218" s="24"/>
    </row>
    <row r="219" spans="2:8" ht="12.75">
      <c r="B219" s="52"/>
      <c r="C219" s="51"/>
      <c r="D219" s="24"/>
      <c r="E219" s="24"/>
      <c r="F219" s="24"/>
      <c r="G219" s="24"/>
      <c r="H219" s="24"/>
    </row>
    <row r="220" spans="2:8" ht="12.75">
      <c r="B220" s="52"/>
      <c r="C220" s="51"/>
      <c r="D220" s="24"/>
      <c r="E220" s="24"/>
      <c r="F220" s="24"/>
      <c r="G220" s="24"/>
      <c r="H220" s="24"/>
    </row>
    <row r="221" spans="2:8" ht="12.75">
      <c r="B221" s="52"/>
      <c r="C221" s="51"/>
      <c r="D221" s="24"/>
      <c r="E221" s="24"/>
      <c r="F221" s="24"/>
      <c r="G221" s="24"/>
      <c r="H221" s="24"/>
    </row>
    <row r="222" spans="2:8" ht="12.75">
      <c r="B222" s="52"/>
      <c r="C222" s="51"/>
      <c r="D222" s="24"/>
      <c r="E222" s="24"/>
      <c r="F222" s="24"/>
      <c r="G222" s="24"/>
      <c r="H222" s="24"/>
    </row>
    <row r="223" spans="2:8" ht="12.75">
      <c r="B223" s="52"/>
      <c r="C223" s="51"/>
      <c r="D223" s="24"/>
      <c r="E223" s="24"/>
      <c r="F223" s="24"/>
      <c r="G223" s="24"/>
      <c r="H223" s="24"/>
    </row>
    <row r="224" spans="2:8" ht="12.75">
      <c r="B224" s="52"/>
      <c r="C224" s="51"/>
      <c r="D224" s="24"/>
      <c r="E224" s="24"/>
      <c r="F224" s="24"/>
      <c r="G224" s="24"/>
      <c r="H224" s="24"/>
    </row>
    <row r="225" spans="2:8" ht="12.75">
      <c r="B225" s="52"/>
      <c r="C225" s="51"/>
      <c r="D225" s="24"/>
      <c r="E225" s="24"/>
      <c r="F225" s="24"/>
      <c r="G225" s="24"/>
      <c r="H225" s="24"/>
    </row>
    <row r="226" spans="2:8" ht="12.75">
      <c r="B226" s="52"/>
      <c r="C226" s="51"/>
      <c r="D226" s="24"/>
      <c r="E226" s="24"/>
      <c r="F226" s="24"/>
      <c r="G226" s="24"/>
      <c r="H226" s="24"/>
    </row>
    <row r="227" spans="2:8" ht="12.75">
      <c r="B227" s="52"/>
      <c r="C227" s="51"/>
      <c r="D227" s="24"/>
      <c r="E227" s="24"/>
      <c r="F227" s="24"/>
      <c r="G227" s="24"/>
      <c r="H227" s="24"/>
    </row>
    <row r="228" spans="2:8" ht="12.75">
      <c r="B228" s="52"/>
      <c r="C228" s="51"/>
      <c r="D228" s="24"/>
      <c r="E228" s="24"/>
      <c r="F228" s="24"/>
      <c r="G228" s="24"/>
      <c r="H228" s="24"/>
    </row>
    <row r="229" spans="2:8" ht="12.75">
      <c r="B229" s="52"/>
      <c r="C229" s="51"/>
      <c r="D229" s="24"/>
      <c r="E229" s="24"/>
      <c r="F229" s="24"/>
      <c r="G229" s="24"/>
      <c r="H229" s="24"/>
    </row>
    <row r="230" spans="2:8" ht="12.75">
      <c r="B230" s="52"/>
      <c r="C230" s="51"/>
      <c r="D230" s="24"/>
      <c r="E230" s="24"/>
      <c r="F230" s="24"/>
      <c r="G230" s="24"/>
      <c r="H230" s="24"/>
    </row>
    <row r="231" spans="2:8" ht="12.75">
      <c r="B231" s="52"/>
      <c r="C231" s="51"/>
      <c r="D231" s="24"/>
      <c r="E231" s="24"/>
      <c r="F231" s="24"/>
      <c r="G231" s="24"/>
      <c r="H231" s="24"/>
    </row>
    <row r="232" spans="2:8" ht="12.75">
      <c r="B232" s="52"/>
      <c r="C232" s="51"/>
      <c r="D232" s="24"/>
      <c r="E232" s="24"/>
      <c r="F232" s="24"/>
      <c r="G232" s="24"/>
      <c r="H232" s="24"/>
    </row>
    <row r="233" spans="2:8" ht="12.75">
      <c r="B233" s="52"/>
      <c r="C233" s="51"/>
      <c r="D233" s="24"/>
      <c r="E233" s="24"/>
      <c r="F233" s="24"/>
      <c r="G233" s="24"/>
      <c r="H233" s="24"/>
    </row>
    <row r="234" spans="2:8" ht="12.75">
      <c r="B234" s="52"/>
      <c r="C234" s="51"/>
      <c r="D234" s="24"/>
      <c r="E234" s="24"/>
      <c r="F234" s="24"/>
      <c r="G234" s="24"/>
      <c r="H234" s="24"/>
    </row>
    <row r="235" spans="2:8" ht="12.75">
      <c r="B235" s="52"/>
      <c r="C235" s="51"/>
      <c r="D235" s="24"/>
      <c r="E235" s="24"/>
      <c r="F235" s="24"/>
      <c r="G235" s="24"/>
      <c r="H235" s="24"/>
    </row>
    <row r="236" spans="2:8" ht="12.75">
      <c r="B236" s="52"/>
      <c r="C236" s="51"/>
      <c r="D236" s="24"/>
      <c r="E236" s="24"/>
      <c r="F236" s="24"/>
      <c r="G236" s="24"/>
      <c r="H236" s="24"/>
    </row>
    <row r="237" spans="2:8" ht="12.75">
      <c r="B237" s="52"/>
      <c r="C237" s="51"/>
      <c r="D237" s="24"/>
      <c r="E237" s="24"/>
      <c r="F237" s="24"/>
      <c r="G237" s="24"/>
      <c r="H237" s="24"/>
    </row>
    <row r="238" spans="2:8" ht="12.75">
      <c r="B238" s="52"/>
      <c r="C238" s="51"/>
      <c r="D238" s="24"/>
      <c r="E238" s="24"/>
      <c r="F238" s="24"/>
      <c r="G238" s="24"/>
      <c r="H238" s="24"/>
    </row>
    <row r="239" spans="2:8" ht="12.75">
      <c r="B239" s="52"/>
      <c r="C239" s="51"/>
      <c r="D239" s="24"/>
      <c r="E239" s="24"/>
      <c r="F239" s="24"/>
      <c r="G239" s="24"/>
      <c r="H239" s="24"/>
    </row>
    <row r="240" spans="2:8" ht="12.75">
      <c r="B240" s="52"/>
      <c r="C240" s="51"/>
      <c r="D240" s="24"/>
      <c r="E240" s="24"/>
      <c r="F240" s="24"/>
      <c r="G240" s="24"/>
      <c r="H240" s="24"/>
    </row>
    <row r="241" spans="2:8" ht="12.75">
      <c r="B241" s="52"/>
      <c r="C241" s="51"/>
      <c r="D241" s="24"/>
      <c r="E241" s="24"/>
      <c r="F241" s="24"/>
      <c r="G241" s="24"/>
      <c r="H241" s="24"/>
    </row>
    <row r="242" spans="2:8" ht="12.75">
      <c r="B242" s="52"/>
      <c r="C242" s="51"/>
      <c r="D242" s="24"/>
      <c r="E242" s="24"/>
      <c r="F242" s="24"/>
      <c r="G242" s="24"/>
      <c r="H242" s="24"/>
    </row>
    <row r="243" spans="2:8" ht="12.75">
      <c r="B243" s="52"/>
      <c r="C243" s="51"/>
      <c r="D243" s="24"/>
      <c r="E243" s="24"/>
      <c r="F243" s="24"/>
      <c r="G243" s="24"/>
      <c r="H243" s="24"/>
    </row>
    <row r="244" spans="2:8" ht="12.75">
      <c r="B244" s="52"/>
      <c r="C244" s="51"/>
      <c r="D244" s="24"/>
      <c r="E244" s="24"/>
      <c r="F244" s="24"/>
      <c r="G244" s="24"/>
      <c r="H244" s="24"/>
    </row>
    <row r="245" spans="2:8" ht="12.75">
      <c r="B245" s="52"/>
      <c r="C245" s="51"/>
      <c r="D245" s="24"/>
      <c r="E245" s="24"/>
      <c r="F245" s="24"/>
      <c r="G245" s="24"/>
      <c r="H245" s="24"/>
    </row>
    <row r="246" spans="2:8" ht="12.75">
      <c r="B246" s="52"/>
      <c r="C246" s="51"/>
      <c r="D246" s="24"/>
      <c r="E246" s="24"/>
      <c r="F246" s="24"/>
      <c r="G246" s="24"/>
      <c r="H246" s="24"/>
    </row>
    <row r="247" spans="2:8" ht="12.75">
      <c r="B247" s="52"/>
      <c r="C247" s="51"/>
      <c r="D247" s="24"/>
      <c r="E247" s="24"/>
      <c r="F247" s="24"/>
      <c r="G247" s="24"/>
      <c r="H247" s="24"/>
    </row>
    <row r="248" spans="2:8" ht="12.75">
      <c r="B248" s="52"/>
      <c r="C248" s="51"/>
      <c r="D248" s="24"/>
      <c r="E248" s="24"/>
      <c r="F248" s="24"/>
      <c r="G248" s="24"/>
      <c r="H248" s="24"/>
    </row>
    <row r="249" spans="2:8" ht="12.75">
      <c r="B249" s="52"/>
      <c r="C249" s="51"/>
      <c r="D249" s="24"/>
      <c r="E249" s="24"/>
      <c r="F249" s="24"/>
      <c r="G249" s="24"/>
      <c r="H249" s="24"/>
    </row>
    <row r="250" spans="2:8" ht="12.75">
      <c r="B250" s="52"/>
      <c r="C250" s="51"/>
      <c r="D250" s="24"/>
      <c r="E250" s="24"/>
      <c r="F250" s="24"/>
      <c r="G250" s="24"/>
      <c r="H250" s="24"/>
    </row>
    <row r="251" spans="2:8" ht="12.75">
      <c r="B251" s="52"/>
      <c r="C251" s="51"/>
      <c r="D251" s="24"/>
      <c r="E251" s="24"/>
      <c r="F251" s="24"/>
      <c r="G251" s="24"/>
      <c r="H251" s="24"/>
    </row>
    <row r="252" spans="2:8" ht="12.75">
      <c r="B252" s="52"/>
      <c r="C252" s="51"/>
      <c r="D252" s="24"/>
      <c r="E252" s="24"/>
      <c r="F252" s="24"/>
      <c r="G252" s="24"/>
      <c r="H252" s="24"/>
    </row>
    <row r="253" spans="2:8" ht="12.75">
      <c r="B253" s="52"/>
      <c r="C253" s="51"/>
      <c r="D253" s="24"/>
      <c r="E253" s="24"/>
      <c r="F253" s="24"/>
      <c r="G253" s="24"/>
      <c r="H253" s="24"/>
    </row>
    <row r="254" spans="2:8" ht="12.75">
      <c r="B254" s="52"/>
      <c r="C254" s="51"/>
      <c r="D254" s="24"/>
      <c r="E254" s="24"/>
      <c r="F254" s="24"/>
      <c r="G254" s="24"/>
      <c r="H254" s="24"/>
    </row>
    <row r="255" spans="2:8" ht="12.75">
      <c r="B255" s="52"/>
      <c r="C255" s="51"/>
      <c r="D255" s="24"/>
      <c r="E255" s="24"/>
      <c r="F255" s="24"/>
      <c r="G255" s="24"/>
      <c r="H255" s="24"/>
    </row>
    <row r="256" spans="2:8" ht="12.75">
      <c r="B256" s="52"/>
      <c r="C256" s="51"/>
      <c r="D256" s="24"/>
      <c r="E256" s="24"/>
      <c r="F256" s="24"/>
      <c r="G256" s="24"/>
      <c r="H256" s="24"/>
    </row>
    <row r="257" spans="2:8" ht="12.75">
      <c r="B257" s="52"/>
      <c r="C257" s="51"/>
      <c r="D257" s="24"/>
      <c r="E257" s="24"/>
      <c r="F257" s="24"/>
      <c r="G257" s="24"/>
      <c r="H257" s="24"/>
    </row>
    <row r="258" spans="2:8" ht="12.75">
      <c r="B258" s="52"/>
      <c r="C258" s="51"/>
      <c r="D258" s="24"/>
      <c r="E258" s="24"/>
      <c r="F258" s="24"/>
      <c r="G258" s="24"/>
      <c r="H258" s="24"/>
    </row>
    <row r="259" spans="2:8" ht="12.75">
      <c r="B259" s="52"/>
      <c r="C259" s="51"/>
      <c r="D259" s="24"/>
      <c r="E259" s="24"/>
      <c r="F259" s="24"/>
      <c r="G259" s="24"/>
      <c r="H259" s="24"/>
    </row>
    <row r="260" spans="2:8" ht="12.75">
      <c r="B260" s="52"/>
      <c r="C260" s="51"/>
      <c r="D260" s="24"/>
      <c r="E260" s="24"/>
      <c r="F260" s="24"/>
      <c r="G260" s="24"/>
      <c r="H260" s="24"/>
    </row>
    <row r="261" spans="2:8" ht="12.75">
      <c r="B261" s="52"/>
      <c r="C261" s="51"/>
      <c r="D261" s="24"/>
      <c r="E261" s="24"/>
      <c r="F261" s="24"/>
      <c r="G261" s="24"/>
      <c r="H261" s="24"/>
    </row>
    <row r="262" spans="2:8" ht="12.75">
      <c r="B262" s="52"/>
      <c r="C262" s="51"/>
      <c r="D262" s="24"/>
      <c r="E262" s="24"/>
      <c r="F262" s="24"/>
      <c r="G262" s="24"/>
      <c r="H262" s="24"/>
    </row>
    <row r="263" spans="2:8" ht="12.75">
      <c r="B263" s="52"/>
      <c r="C263" s="51"/>
      <c r="D263" s="24"/>
      <c r="E263" s="24"/>
      <c r="F263" s="24"/>
      <c r="G263" s="24"/>
      <c r="H263" s="24"/>
    </row>
    <row r="264" spans="2:8" ht="12.75">
      <c r="B264" s="52"/>
      <c r="C264" s="51"/>
      <c r="D264" s="24"/>
      <c r="E264" s="24"/>
      <c r="F264" s="24"/>
      <c r="G264" s="24"/>
      <c r="H264" s="24"/>
    </row>
    <row r="265" spans="2:8" ht="12.75">
      <c r="B265" s="52"/>
      <c r="C265" s="51"/>
      <c r="D265" s="24"/>
      <c r="E265" s="24"/>
      <c r="F265" s="24"/>
      <c r="G265" s="24"/>
      <c r="H265" s="24"/>
    </row>
    <row r="266" spans="2:8" ht="12.75">
      <c r="B266" s="52"/>
      <c r="C266" s="51"/>
      <c r="D266" s="24"/>
      <c r="E266" s="24"/>
      <c r="F266" s="24"/>
      <c r="G266" s="24"/>
      <c r="H266" s="24"/>
    </row>
    <row r="267" spans="2:8" ht="12.75">
      <c r="B267" s="52"/>
      <c r="C267" s="51"/>
      <c r="D267" s="24"/>
      <c r="E267" s="24"/>
      <c r="F267" s="24"/>
      <c r="G267" s="24"/>
      <c r="H267" s="24"/>
    </row>
    <row r="268" spans="2:8" ht="12.75">
      <c r="B268" s="52"/>
      <c r="C268" s="51"/>
      <c r="D268" s="24"/>
      <c r="E268" s="24"/>
      <c r="F268" s="24"/>
      <c r="G268" s="24"/>
      <c r="H268" s="24"/>
    </row>
    <row r="269" spans="2:8" ht="12.75">
      <c r="B269" s="52"/>
      <c r="C269" s="51"/>
      <c r="D269" s="24"/>
      <c r="E269" s="24"/>
      <c r="F269" s="24"/>
      <c r="G269" s="24"/>
      <c r="H269" s="24"/>
    </row>
    <row r="270" spans="2:8" ht="12.75">
      <c r="B270" s="52"/>
      <c r="C270" s="51"/>
      <c r="D270" s="24"/>
      <c r="E270" s="24"/>
      <c r="F270" s="24"/>
      <c r="G270" s="24"/>
      <c r="H270" s="24"/>
    </row>
    <row r="271" spans="2:8" ht="12.75">
      <c r="B271" s="52"/>
      <c r="C271" s="51"/>
      <c r="D271" s="24"/>
      <c r="E271" s="24"/>
      <c r="F271" s="24"/>
      <c r="G271" s="24"/>
      <c r="H271" s="24"/>
    </row>
    <row r="272" spans="2:8" ht="12.75">
      <c r="B272" s="52"/>
      <c r="C272" s="51"/>
      <c r="D272" s="24"/>
      <c r="E272" s="24"/>
      <c r="F272" s="24"/>
      <c r="G272" s="24"/>
      <c r="H272" s="24"/>
    </row>
    <row r="273" spans="2:8" ht="12.75">
      <c r="B273" s="52"/>
      <c r="C273" s="51"/>
      <c r="D273" s="24"/>
      <c r="E273" s="24"/>
      <c r="F273" s="24"/>
      <c r="G273" s="24"/>
      <c r="H273" s="24"/>
    </row>
    <row r="274" spans="2:8" ht="12.75">
      <c r="B274" s="52"/>
      <c r="C274" s="51"/>
      <c r="D274" s="24"/>
      <c r="E274" s="24"/>
      <c r="F274" s="24"/>
      <c r="G274" s="24"/>
      <c r="H274" s="24"/>
    </row>
    <row r="275" spans="2:8" ht="12.75">
      <c r="B275" s="52"/>
      <c r="C275" s="51"/>
      <c r="D275" s="24"/>
      <c r="E275" s="24"/>
      <c r="F275" s="24"/>
      <c r="G275" s="24"/>
      <c r="H275" s="24"/>
    </row>
    <row r="276" spans="2:8" ht="12.75">
      <c r="B276" s="52"/>
      <c r="C276" s="51"/>
      <c r="D276" s="24"/>
      <c r="E276" s="24"/>
      <c r="F276" s="24"/>
      <c r="G276" s="24"/>
      <c r="H276" s="24"/>
    </row>
    <row r="277" spans="2:8" ht="12.75">
      <c r="B277" s="52"/>
      <c r="C277" s="51"/>
      <c r="D277" s="24"/>
      <c r="E277" s="24"/>
      <c r="F277" s="24"/>
      <c r="G277" s="24"/>
      <c r="H277" s="24"/>
    </row>
    <row r="278" spans="2:8" ht="12.75">
      <c r="B278" s="52"/>
      <c r="C278" s="51"/>
      <c r="D278" s="24"/>
      <c r="E278" s="24"/>
      <c r="F278" s="24"/>
      <c r="G278" s="24"/>
      <c r="H278" s="24"/>
    </row>
    <row r="279" spans="2:8" ht="12.75">
      <c r="B279" s="52"/>
      <c r="C279" s="51"/>
      <c r="D279" s="24"/>
      <c r="E279" s="24"/>
      <c r="F279" s="24"/>
      <c r="G279" s="24"/>
      <c r="H279" s="24"/>
    </row>
    <row r="280" spans="2:8" ht="12.75">
      <c r="B280" s="52"/>
      <c r="C280" s="51"/>
      <c r="D280" s="24"/>
      <c r="E280" s="24"/>
      <c r="F280" s="24"/>
      <c r="G280" s="24"/>
      <c r="H280" s="24"/>
    </row>
    <row r="281" spans="2:8" ht="12.75">
      <c r="B281" s="52"/>
      <c r="C281" s="51"/>
      <c r="D281" s="24"/>
      <c r="E281" s="24"/>
      <c r="F281" s="24"/>
      <c r="G281" s="24"/>
      <c r="H281" s="24"/>
    </row>
    <row r="282" spans="2:8" ht="12.75">
      <c r="B282" s="52"/>
      <c r="C282" s="51"/>
      <c r="D282" s="24"/>
      <c r="E282" s="24"/>
      <c r="F282" s="24"/>
      <c r="G282" s="24"/>
      <c r="H282" s="24"/>
    </row>
    <row r="283" spans="2:8" ht="12.75">
      <c r="B283" s="52"/>
      <c r="C283" s="51"/>
      <c r="D283" s="24"/>
      <c r="E283" s="24"/>
      <c r="F283" s="24"/>
      <c r="G283" s="24"/>
      <c r="H283" s="24"/>
    </row>
    <row r="284" spans="2:8" ht="12.75">
      <c r="B284" s="52"/>
      <c r="C284" s="51"/>
      <c r="D284" s="24"/>
      <c r="E284" s="24"/>
      <c r="F284" s="24"/>
      <c r="G284" s="24"/>
      <c r="H284" s="24"/>
    </row>
    <row r="285" spans="2:8" ht="12.75">
      <c r="B285" s="52"/>
      <c r="C285" s="51"/>
      <c r="D285" s="24"/>
      <c r="E285" s="24"/>
      <c r="F285" s="24"/>
      <c r="G285" s="24"/>
      <c r="H285" s="24"/>
    </row>
    <row r="286" spans="2:8" ht="12.75">
      <c r="B286" s="52"/>
      <c r="C286" s="51"/>
      <c r="D286" s="24"/>
      <c r="E286" s="24"/>
      <c r="F286" s="24"/>
      <c r="G286" s="24"/>
      <c r="H286" s="24"/>
    </row>
    <row r="287" spans="2:8" ht="12.75">
      <c r="B287" s="52"/>
      <c r="C287" s="51"/>
      <c r="D287" s="24"/>
      <c r="E287" s="24"/>
      <c r="F287" s="24"/>
      <c r="G287" s="24"/>
      <c r="H287" s="24"/>
    </row>
    <row r="288" spans="2:8" ht="12.75">
      <c r="B288" s="52"/>
      <c r="C288" s="51"/>
      <c r="D288" s="24"/>
      <c r="E288" s="24"/>
      <c r="F288" s="24"/>
      <c r="G288" s="24"/>
      <c r="H288" s="24"/>
    </row>
    <row r="289" spans="2:8" ht="12.75">
      <c r="B289" s="52"/>
      <c r="C289" s="51"/>
      <c r="D289" s="24"/>
      <c r="E289" s="24"/>
      <c r="F289" s="24"/>
      <c r="G289" s="24"/>
      <c r="H289" s="24"/>
    </row>
    <row r="290" spans="2:8" ht="12.75">
      <c r="B290" s="52"/>
      <c r="C290" s="51"/>
      <c r="D290" s="24"/>
      <c r="E290" s="24"/>
      <c r="F290" s="24"/>
      <c r="G290" s="24"/>
      <c r="H290" s="24"/>
    </row>
    <row r="291" spans="2:8" ht="12.75">
      <c r="B291" s="52"/>
      <c r="C291" s="51"/>
      <c r="D291" s="24"/>
      <c r="E291" s="24"/>
      <c r="F291" s="24"/>
      <c r="G291" s="24"/>
      <c r="H291" s="24"/>
    </row>
    <row r="292" spans="2:8" ht="12.75">
      <c r="B292" s="52"/>
      <c r="C292" s="51"/>
      <c r="D292" s="24"/>
      <c r="E292" s="24"/>
      <c r="F292" s="24"/>
      <c r="G292" s="24"/>
      <c r="H292" s="24"/>
    </row>
    <row r="293" spans="2:8" ht="12.75">
      <c r="B293" s="52"/>
      <c r="C293" s="51"/>
      <c r="D293" s="24"/>
      <c r="E293" s="24"/>
      <c r="F293" s="24"/>
      <c r="G293" s="24"/>
      <c r="H293" s="24"/>
    </row>
    <row r="294" spans="2:8" ht="12.75">
      <c r="B294" s="52"/>
      <c r="C294" s="51"/>
      <c r="D294" s="24"/>
      <c r="E294" s="24"/>
      <c r="F294" s="24"/>
      <c r="G294" s="24"/>
      <c r="H294" s="24"/>
    </row>
    <row r="295" spans="2:8" ht="12.75">
      <c r="B295" s="52"/>
      <c r="C295" s="51"/>
      <c r="D295" s="24"/>
      <c r="E295" s="24"/>
      <c r="F295" s="24"/>
      <c r="G295" s="24"/>
      <c r="H295" s="24"/>
    </row>
    <row r="296" spans="2:8" ht="12.75">
      <c r="B296" s="52"/>
      <c r="C296" s="51"/>
      <c r="D296" s="24"/>
      <c r="E296" s="24"/>
      <c r="F296" s="24"/>
      <c r="G296" s="24"/>
      <c r="H296" s="24"/>
    </row>
    <row r="297" spans="2:8" ht="12.75">
      <c r="B297" s="52"/>
      <c r="C297" s="51"/>
      <c r="D297" s="24"/>
      <c r="E297" s="24"/>
      <c r="F297" s="24"/>
      <c r="G297" s="24"/>
      <c r="H297" s="24"/>
    </row>
    <row r="298" spans="2:8" ht="12.75">
      <c r="B298" s="52"/>
      <c r="C298" s="51"/>
      <c r="D298" s="24"/>
      <c r="E298" s="24"/>
      <c r="F298" s="24"/>
      <c r="G298" s="24"/>
      <c r="H298" s="24"/>
    </row>
    <row r="299" spans="2:8" ht="12.75">
      <c r="B299" s="52"/>
      <c r="C299" s="51"/>
      <c r="D299" s="24"/>
      <c r="E299" s="24"/>
      <c r="F299" s="24"/>
      <c r="G299" s="24"/>
      <c r="H299" s="24"/>
    </row>
    <row r="300" spans="2:8" ht="12.75">
      <c r="B300" s="52"/>
      <c r="C300" s="51"/>
      <c r="D300" s="24"/>
      <c r="E300" s="24"/>
      <c r="F300" s="24"/>
      <c r="G300" s="24"/>
      <c r="H300" s="24"/>
    </row>
    <row r="301" spans="2:8" ht="12.75">
      <c r="B301" s="52"/>
      <c r="C301" s="51"/>
      <c r="D301" s="24"/>
      <c r="E301" s="24"/>
      <c r="F301" s="24"/>
      <c r="G301" s="24"/>
      <c r="H301" s="24"/>
    </row>
    <row r="302" spans="2:8" ht="12.75">
      <c r="B302" s="52"/>
      <c r="C302" s="51"/>
      <c r="D302" s="24"/>
      <c r="E302" s="24"/>
      <c r="F302" s="24"/>
      <c r="G302" s="24"/>
      <c r="H302" s="24"/>
    </row>
    <row r="303" spans="2:8" ht="12.75">
      <c r="B303" s="52"/>
      <c r="C303" s="51"/>
      <c r="D303" s="24"/>
      <c r="E303" s="24"/>
      <c r="F303" s="24"/>
      <c r="G303" s="24"/>
      <c r="H303" s="24"/>
    </row>
    <row r="304" spans="2:8" ht="12.75">
      <c r="B304" s="52"/>
      <c r="C304" s="51"/>
      <c r="D304" s="24"/>
      <c r="E304" s="24"/>
      <c r="F304" s="24"/>
      <c r="G304" s="24"/>
      <c r="H304" s="24"/>
    </row>
    <row r="305" spans="2:8" ht="12.75">
      <c r="B305" s="52"/>
      <c r="C305" s="51"/>
      <c r="D305" s="24"/>
      <c r="E305" s="24"/>
      <c r="F305" s="24"/>
      <c r="G305" s="24"/>
      <c r="H305" s="24"/>
    </row>
    <row r="306" spans="2:8" ht="12.75">
      <c r="B306" s="52"/>
      <c r="C306" s="51"/>
      <c r="D306" s="24"/>
      <c r="E306" s="24"/>
      <c r="F306" s="24"/>
      <c r="G306" s="24"/>
      <c r="H306" s="24"/>
    </row>
    <row r="307" spans="2:8" ht="12.75">
      <c r="B307" s="52"/>
      <c r="C307" s="51"/>
      <c r="D307" s="24"/>
      <c r="E307" s="24"/>
      <c r="F307" s="24"/>
      <c r="G307" s="24"/>
      <c r="H307" s="24"/>
    </row>
    <row r="308" spans="2:8" ht="12.75">
      <c r="B308" s="52"/>
      <c r="C308" s="51"/>
      <c r="D308" s="24"/>
      <c r="E308" s="24"/>
      <c r="F308" s="24"/>
      <c r="G308" s="24"/>
      <c r="H308" s="24"/>
    </row>
    <row r="309" spans="2:8" ht="12.75">
      <c r="B309" s="52"/>
      <c r="C309" s="51"/>
      <c r="D309" s="24"/>
      <c r="E309" s="24"/>
      <c r="F309" s="24"/>
      <c r="G309" s="24"/>
      <c r="H309" s="24"/>
    </row>
    <row r="310" spans="2:8" ht="12.75">
      <c r="B310" s="52"/>
      <c r="C310" s="51"/>
      <c r="D310" s="24"/>
      <c r="E310" s="24"/>
      <c r="F310" s="24"/>
      <c r="G310" s="24"/>
      <c r="H310" s="24"/>
    </row>
    <row r="311" spans="2:8" ht="12.75">
      <c r="B311" s="52"/>
      <c r="C311" s="51"/>
      <c r="D311" s="24"/>
      <c r="E311" s="24"/>
      <c r="F311" s="24"/>
      <c r="G311" s="24"/>
      <c r="H311" s="24"/>
    </row>
    <row r="312" spans="2:8" ht="12.75">
      <c r="B312" s="52"/>
      <c r="C312" s="51"/>
      <c r="D312" s="24"/>
      <c r="E312" s="24"/>
      <c r="F312" s="24"/>
      <c r="G312" s="24"/>
      <c r="H312" s="24"/>
    </row>
    <row r="313" spans="2:8" ht="12.75">
      <c r="B313" s="52"/>
      <c r="C313" s="51"/>
      <c r="D313" s="24"/>
      <c r="E313" s="24"/>
      <c r="F313" s="24"/>
      <c r="G313" s="24"/>
      <c r="H313" s="24"/>
    </row>
    <row r="314" spans="2:8" ht="12.75">
      <c r="B314" s="52"/>
      <c r="C314" s="51"/>
      <c r="D314" s="24"/>
      <c r="E314" s="24"/>
      <c r="F314" s="24"/>
      <c r="G314" s="24"/>
      <c r="H314" s="24"/>
    </row>
    <row r="315" spans="2:8" ht="12.75">
      <c r="B315" s="52"/>
      <c r="C315" s="51"/>
      <c r="D315" s="24"/>
      <c r="E315" s="24"/>
      <c r="F315" s="24"/>
      <c r="G315" s="24"/>
      <c r="H315" s="24"/>
    </row>
    <row r="316" spans="2:8" ht="12.75">
      <c r="B316" s="52"/>
      <c r="C316" s="51"/>
      <c r="D316" s="24"/>
      <c r="E316" s="24"/>
      <c r="F316" s="24"/>
      <c r="G316" s="24"/>
      <c r="H316" s="24"/>
    </row>
    <row r="317" spans="2:8" ht="12.75">
      <c r="B317" s="52"/>
      <c r="C317" s="51"/>
      <c r="D317" s="24"/>
      <c r="E317" s="24"/>
      <c r="F317" s="24"/>
      <c r="G317" s="24"/>
      <c r="H317" s="24"/>
    </row>
    <row r="318" spans="2:8" ht="12.75">
      <c r="B318" s="52"/>
      <c r="C318" s="51"/>
      <c r="D318" s="24"/>
      <c r="E318" s="24"/>
      <c r="F318" s="24"/>
      <c r="G318" s="24"/>
      <c r="H318" s="24"/>
    </row>
    <row r="319" spans="2:8" ht="12.75">
      <c r="B319" s="52"/>
      <c r="C319" s="51"/>
      <c r="D319" s="24"/>
      <c r="E319" s="24"/>
      <c r="F319" s="24"/>
      <c r="G319" s="24"/>
      <c r="H319" s="24"/>
    </row>
    <row r="320" spans="2:8" ht="12.75">
      <c r="B320" s="52"/>
      <c r="C320" s="51"/>
      <c r="D320" s="24"/>
      <c r="E320" s="24"/>
      <c r="F320" s="24"/>
      <c r="G320" s="24"/>
      <c r="H320" s="24"/>
    </row>
    <row r="321" spans="2:8" ht="12.75">
      <c r="B321" s="52"/>
      <c r="C321" s="51"/>
      <c r="D321" s="24"/>
      <c r="E321" s="24"/>
      <c r="F321" s="24"/>
      <c r="G321" s="24"/>
      <c r="H321" s="24"/>
    </row>
    <row r="322" spans="2:8" ht="12.75">
      <c r="B322" s="52"/>
      <c r="C322" s="51"/>
      <c r="D322" s="24"/>
      <c r="E322" s="24"/>
      <c r="F322" s="24"/>
      <c r="G322" s="24"/>
      <c r="H322" s="24"/>
    </row>
    <row r="323" spans="2:8" ht="12.75">
      <c r="B323" s="52"/>
      <c r="C323" s="51"/>
      <c r="D323" s="24"/>
      <c r="E323" s="24"/>
      <c r="F323" s="24"/>
      <c r="G323" s="24"/>
      <c r="H323" s="24"/>
    </row>
    <row r="324" spans="2:8" ht="12.75">
      <c r="B324" s="52"/>
      <c r="C324" s="51"/>
      <c r="D324" s="24"/>
      <c r="E324" s="24"/>
      <c r="F324" s="24"/>
      <c r="G324" s="24"/>
      <c r="H324" s="24"/>
    </row>
    <row r="325" spans="2:8" ht="12.75">
      <c r="B325" s="52"/>
      <c r="C325" s="51"/>
      <c r="D325" s="24"/>
      <c r="E325" s="24"/>
      <c r="F325" s="24"/>
      <c r="G325" s="24"/>
      <c r="H325" s="24"/>
    </row>
    <row r="326" spans="2:8" ht="12.75">
      <c r="B326" s="52"/>
      <c r="C326" s="51"/>
      <c r="D326" s="24"/>
      <c r="E326" s="24"/>
      <c r="F326" s="24"/>
      <c r="G326" s="24"/>
      <c r="H326" s="24"/>
    </row>
    <row r="327" spans="2:8" ht="12.75">
      <c r="B327" s="52"/>
      <c r="C327" s="51"/>
      <c r="D327" s="24"/>
      <c r="E327" s="24"/>
      <c r="F327" s="24"/>
      <c r="G327" s="24"/>
      <c r="H327" s="24"/>
    </row>
    <row r="328" spans="2:8" ht="12.75">
      <c r="B328" s="52"/>
      <c r="C328" s="51"/>
      <c r="D328" s="24"/>
      <c r="E328" s="24"/>
      <c r="F328" s="24"/>
      <c r="G328" s="24"/>
      <c r="H328" s="24"/>
    </row>
    <row r="329" spans="2:8" ht="12.75">
      <c r="B329" s="52"/>
      <c r="C329" s="51"/>
      <c r="D329" s="24"/>
      <c r="E329" s="24"/>
      <c r="F329" s="24"/>
      <c r="G329" s="24"/>
      <c r="H329" s="24"/>
    </row>
    <row r="330" spans="2:8" ht="12.75">
      <c r="B330" s="52"/>
      <c r="C330" s="51"/>
      <c r="D330" s="24"/>
      <c r="E330" s="24"/>
      <c r="F330" s="24"/>
      <c r="G330" s="24"/>
      <c r="H330" s="24"/>
    </row>
    <row r="331" spans="2:8" ht="12.75">
      <c r="B331" s="52"/>
      <c r="C331" s="51"/>
      <c r="D331" s="24"/>
      <c r="E331" s="24"/>
      <c r="F331" s="24"/>
      <c r="G331" s="24"/>
      <c r="H331" s="24"/>
    </row>
    <row r="332" spans="2:8" ht="12.75">
      <c r="B332" s="52"/>
      <c r="C332" s="51"/>
      <c r="D332" s="24"/>
      <c r="E332" s="24"/>
      <c r="F332" s="24"/>
      <c r="G332" s="24"/>
      <c r="H332" s="24"/>
    </row>
    <row r="333" spans="2:8" ht="12.75">
      <c r="B333" s="52"/>
      <c r="C333" s="51"/>
      <c r="D333" s="24"/>
      <c r="E333" s="24"/>
      <c r="F333" s="24"/>
      <c r="G333" s="24"/>
      <c r="H333" s="24"/>
    </row>
    <row r="334" spans="2:8" ht="12.75">
      <c r="B334" s="52"/>
      <c r="C334" s="51"/>
      <c r="D334" s="24"/>
      <c r="E334" s="24"/>
      <c r="F334" s="24"/>
      <c r="G334" s="24"/>
      <c r="H334" s="24"/>
    </row>
    <row r="335" spans="2:8" ht="12.75">
      <c r="B335" s="52"/>
      <c r="C335" s="51"/>
      <c r="D335" s="24"/>
      <c r="E335" s="24"/>
      <c r="F335" s="24"/>
      <c r="G335" s="24"/>
      <c r="H335" s="24"/>
    </row>
    <row r="336" spans="2:8" ht="12.75">
      <c r="B336" s="52"/>
      <c r="C336" s="51"/>
      <c r="D336" s="24"/>
      <c r="E336" s="24"/>
      <c r="F336" s="24"/>
      <c r="G336" s="24"/>
      <c r="H336" s="24"/>
    </row>
    <row r="337" spans="2:8" ht="12.75">
      <c r="B337" s="52"/>
      <c r="C337" s="51"/>
      <c r="D337" s="24"/>
      <c r="E337" s="24"/>
      <c r="F337" s="24"/>
      <c r="G337" s="24"/>
      <c r="H337" s="24"/>
    </row>
    <row r="338" spans="2:8" ht="12.75">
      <c r="B338" s="52"/>
      <c r="C338" s="51"/>
      <c r="D338" s="24"/>
      <c r="E338" s="24"/>
      <c r="F338" s="24"/>
      <c r="G338" s="24"/>
      <c r="H338" s="24"/>
    </row>
    <row r="339" spans="2:8" ht="12.75">
      <c r="B339" s="52"/>
      <c r="C339" s="51"/>
      <c r="D339" s="24"/>
      <c r="E339" s="24"/>
      <c r="F339" s="24"/>
      <c r="G339" s="24"/>
      <c r="H339" s="24"/>
    </row>
    <row r="340" spans="2:8" ht="12.75">
      <c r="B340" s="52"/>
      <c r="C340" s="51"/>
      <c r="D340" s="24"/>
      <c r="E340" s="24"/>
      <c r="F340" s="24"/>
      <c r="G340" s="24"/>
      <c r="H340" s="24"/>
    </row>
    <row r="341" spans="2:8" ht="12.75">
      <c r="B341" s="52"/>
      <c r="C341" s="51"/>
      <c r="D341" s="24"/>
      <c r="E341" s="24"/>
      <c r="F341" s="24"/>
      <c r="G341" s="24"/>
      <c r="H341" s="24"/>
    </row>
    <row r="342" spans="2:8" ht="12.75">
      <c r="B342" s="52"/>
      <c r="C342" s="51"/>
      <c r="D342" s="24"/>
      <c r="E342" s="24"/>
      <c r="F342" s="24"/>
      <c r="G342" s="24"/>
      <c r="H342" s="24"/>
    </row>
    <row r="343" spans="2:8" ht="12.75">
      <c r="B343" s="52"/>
      <c r="C343" s="51"/>
      <c r="D343" s="24"/>
      <c r="E343" s="24"/>
      <c r="F343" s="24"/>
      <c r="G343" s="24"/>
      <c r="H343" s="24"/>
    </row>
    <row r="344" spans="2:8" ht="12.75">
      <c r="B344" s="52"/>
      <c r="C344" s="51"/>
      <c r="D344" s="24"/>
      <c r="E344" s="24"/>
      <c r="F344" s="24"/>
      <c r="G344" s="24"/>
      <c r="H344" s="24"/>
    </row>
    <row r="345" spans="2:8" ht="12.75">
      <c r="B345" s="52"/>
      <c r="C345" s="51"/>
      <c r="D345" s="24"/>
      <c r="E345" s="24"/>
      <c r="F345" s="24"/>
      <c r="G345" s="24"/>
      <c r="H345" s="24"/>
    </row>
    <row r="346" spans="2:8" ht="12.75">
      <c r="B346" s="52"/>
      <c r="C346" s="51"/>
      <c r="D346" s="24"/>
      <c r="E346" s="24"/>
      <c r="F346" s="24"/>
      <c r="G346" s="24"/>
      <c r="H346" s="24"/>
    </row>
    <row r="347" spans="2:8" ht="12.75">
      <c r="B347" s="52"/>
      <c r="C347" s="51"/>
      <c r="D347" s="24"/>
      <c r="E347" s="24"/>
      <c r="F347" s="24"/>
      <c r="G347" s="24"/>
      <c r="H347" s="24"/>
    </row>
    <row r="348" spans="2:8" ht="12.75">
      <c r="B348" s="52"/>
      <c r="C348" s="51"/>
      <c r="D348" s="24"/>
      <c r="E348" s="24"/>
      <c r="F348" s="24"/>
      <c r="G348" s="24"/>
      <c r="H348" s="24"/>
    </row>
    <row r="349" spans="2:8" ht="12.75">
      <c r="B349" s="52"/>
      <c r="C349" s="51"/>
      <c r="D349" s="24"/>
      <c r="E349" s="24"/>
      <c r="F349" s="24"/>
      <c r="G349" s="24"/>
      <c r="H349" s="24"/>
    </row>
    <row r="350" spans="2:8" ht="12.75">
      <c r="B350" s="52"/>
      <c r="C350" s="51"/>
      <c r="D350" s="24"/>
      <c r="E350" s="24"/>
      <c r="F350" s="24"/>
      <c r="G350" s="24"/>
      <c r="H350" s="24"/>
    </row>
    <row r="351" spans="2:8" ht="12.75">
      <c r="B351" s="52"/>
      <c r="C351" s="51"/>
      <c r="D351" s="24"/>
      <c r="E351" s="24"/>
      <c r="F351" s="24"/>
      <c r="G351" s="24"/>
      <c r="H351" s="24"/>
    </row>
    <row r="352" spans="2:8" ht="12.75">
      <c r="B352" s="52"/>
      <c r="C352" s="51"/>
      <c r="D352" s="24"/>
      <c r="E352" s="24"/>
      <c r="F352" s="24"/>
      <c r="G352" s="24"/>
      <c r="H352" s="24"/>
    </row>
    <row r="353" spans="2:8" ht="12.75">
      <c r="B353" s="52"/>
      <c r="C353" s="51"/>
      <c r="D353" s="24"/>
      <c r="E353" s="24"/>
      <c r="F353" s="24"/>
      <c r="G353" s="24"/>
      <c r="H353" s="24"/>
    </row>
    <row r="354" spans="2:8" ht="12.75">
      <c r="B354" s="52"/>
      <c r="C354" s="51"/>
      <c r="D354" s="24"/>
      <c r="E354" s="24"/>
      <c r="F354" s="24"/>
      <c r="G354" s="24"/>
      <c r="H354" s="24"/>
    </row>
    <row r="355" spans="2:8" ht="12.75">
      <c r="B355" s="52"/>
      <c r="C355" s="51"/>
      <c r="D355" s="24"/>
      <c r="E355" s="24"/>
      <c r="F355" s="24"/>
      <c r="G355" s="24"/>
      <c r="H355" s="24"/>
    </row>
    <row r="356" spans="2:8" ht="12.75">
      <c r="B356" s="52"/>
      <c r="C356" s="51"/>
      <c r="D356" s="24"/>
      <c r="E356" s="24"/>
      <c r="F356" s="24"/>
      <c r="G356" s="24"/>
      <c r="H356" s="24"/>
    </row>
    <row r="357" spans="2:8" ht="12.75">
      <c r="B357" s="52"/>
      <c r="C357" s="51"/>
      <c r="D357" s="24"/>
      <c r="E357" s="24"/>
      <c r="F357" s="24"/>
      <c r="G357" s="24"/>
      <c r="H357" s="24"/>
    </row>
    <row r="358" spans="2:8" ht="12.75">
      <c r="B358" s="52"/>
      <c r="C358" s="51"/>
      <c r="D358" s="24"/>
      <c r="E358" s="24"/>
      <c r="F358" s="24"/>
      <c r="G358" s="24"/>
      <c r="H358" s="24"/>
    </row>
    <row r="359" spans="2:8" ht="12.75">
      <c r="B359" s="52"/>
      <c r="C359" s="51"/>
      <c r="D359" s="24"/>
      <c r="E359" s="24"/>
      <c r="F359" s="24"/>
      <c r="G359" s="24"/>
      <c r="H359" s="24"/>
    </row>
    <row r="360" spans="2:8" ht="12.75">
      <c r="B360" s="52"/>
      <c r="C360" s="51"/>
      <c r="D360" s="24"/>
      <c r="E360" s="24"/>
      <c r="F360" s="24"/>
      <c r="G360" s="24"/>
      <c r="H360" s="24"/>
    </row>
    <row r="361" spans="2:8" ht="12.75">
      <c r="B361" s="52"/>
      <c r="C361" s="51"/>
      <c r="D361" s="24"/>
      <c r="E361" s="24"/>
      <c r="F361" s="24"/>
      <c r="G361" s="24"/>
      <c r="H361" s="24"/>
    </row>
    <row r="362" spans="2:8" ht="12.75">
      <c r="B362" s="52"/>
      <c r="C362" s="51"/>
      <c r="D362" s="24"/>
      <c r="E362" s="24"/>
      <c r="F362" s="24"/>
      <c r="G362" s="24"/>
      <c r="H362" s="24"/>
    </row>
    <row r="363" spans="2:8" ht="12.75">
      <c r="B363" s="52"/>
      <c r="C363" s="51"/>
      <c r="D363" s="24"/>
      <c r="E363" s="24"/>
      <c r="F363" s="24"/>
      <c r="G363" s="24"/>
      <c r="H363" s="24"/>
    </row>
    <row r="364" spans="2:8" ht="12.75">
      <c r="B364" s="52"/>
      <c r="C364" s="51"/>
      <c r="D364" s="24"/>
      <c r="E364" s="24"/>
      <c r="F364" s="24"/>
      <c r="G364" s="24"/>
      <c r="H364" s="24"/>
    </row>
    <row r="365" spans="2:8" ht="12.75">
      <c r="B365" s="52"/>
      <c r="C365" s="51"/>
      <c r="D365" s="24"/>
      <c r="E365" s="24"/>
      <c r="F365" s="24"/>
      <c r="G365" s="24"/>
      <c r="H365" s="24"/>
    </row>
    <row r="366" spans="2:8" ht="12.75">
      <c r="B366" s="52"/>
      <c r="C366" s="51"/>
      <c r="D366" s="24"/>
      <c r="E366" s="24"/>
      <c r="F366" s="24"/>
      <c r="G366" s="24"/>
      <c r="H366" s="24"/>
    </row>
    <row r="367" spans="2:8" ht="12.75">
      <c r="B367" s="52"/>
      <c r="C367" s="51"/>
      <c r="D367" s="24"/>
      <c r="E367" s="24"/>
      <c r="F367" s="24"/>
      <c r="G367" s="24"/>
      <c r="H367" s="24"/>
    </row>
    <row r="368" spans="2:8" ht="12.75">
      <c r="B368" s="52"/>
      <c r="C368" s="51"/>
      <c r="D368" s="24"/>
      <c r="E368" s="24"/>
      <c r="F368" s="24"/>
      <c r="G368" s="24"/>
      <c r="H368" s="24"/>
    </row>
    <row r="369" spans="2:8" ht="12.75">
      <c r="B369" s="52"/>
      <c r="C369" s="51"/>
      <c r="D369" s="24"/>
      <c r="E369" s="24"/>
      <c r="F369" s="24"/>
      <c r="G369" s="24"/>
      <c r="H369" s="24"/>
    </row>
    <row r="370" spans="2:8" ht="12.75">
      <c r="B370" s="52"/>
      <c r="C370" s="51"/>
      <c r="D370" s="24"/>
      <c r="E370" s="24"/>
      <c r="F370" s="24"/>
      <c r="G370" s="24"/>
      <c r="H370" s="24"/>
    </row>
    <row r="371" spans="2:8" ht="12.75">
      <c r="B371" s="52"/>
      <c r="C371" s="51"/>
      <c r="D371" s="24"/>
      <c r="E371" s="24"/>
      <c r="F371" s="24"/>
      <c r="G371" s="24"/>
      <c r="H371" s="24"/>
    </row>
    <row r="372" spans="2:8" ht="12.75">
      <c r="B372" s="52"/>
      <c r="C372" s="51"/>
      <c r="D372" s="24"/>
      <c r="E372" s="24"/>
      <c r="F372" s="24"/>
      <c r="G372" s="24"/>
      <c r="H372" s="24"/>
    </row>
    <row r="373" spans="2:8" ht="12.75">
      <c r="B373" s="52"/>
      <c r="C373" s="51"/>
      <c r="D373" s="24"/>
      <c r="E373" s="24"/>
      <c r="F373" s="24"/>
      <c r="G373" s="24"/>
      <c r="H373" s="24"/>
    </row>
    <row r="374" spans="2:8" ht="12.75">
      <c r="B374" s="52"/>
      <c r="C374" s="51"/>
      <c r="D374" s="24"/>
      <c r="E374" s="24"/>
      <c r="F374" s="24"/>
      <c r="G374" s="24"/>
      <c r="H374" s="24"/>
    </row>
    <row r="375" spans="2:8" ht="12.75">
      <c r="B375" s="52"/>
      <c r="C375" s="51"/>
      <c r="D375" s="24"/>
      <c r="E375" s="24"/>
      <c r="F375" s="24"/>
      <c r="G375" s="24"/>
      <c r="H375" s="24"/>
    </row>
    <row r="376" spans="2:8" ht="12.75">
      <c r="B376" s="52"/>
      <c r="C376" s="51"/>
      <c r="D376" s="24"/>
      <c r="E376" s="24"/>
      <c r="F376" s="24"/>
      <c r="G376" s="24"/>
      <c r="H376" s="24"/>
    </row>
    <row r="377" spans="2:8" ht="12.75">
      <c r="B377" s="52"/>
      <c r="C377" s="51"/>
      <c r="D377" s="24"/>
      <c r="E377" s="24"/>
      <c r="F377" s="24"/>
      <c r="G377" s="24"/>
      <c r="H377" s="24"/>
    </row>
    <row r="378" spans="2:8" ht="12.75">
      <c r="B378" s="52"/>
      <c r="C378" s="51"/>
      <c r="D378" s="24"/>
      <c r="E378" s="24"/>
      <c r="F378" s="24"/>
      <c r="G378" s="24"/>
      <c r="H378" s="24"/>
    </row>
    <row r="379" spans="2:8" ht="12.75">
      <c r="B379" s="52"/>
      <c r="C379" s="51"/>
      <c r="D379" s="24"/>
      <c r="E379" s="24"/>
      <c r="F379" s="24"/>
      <c r="G379" s="24"/>
      <c r="H379" s="24"/>
    </row>
    <row r="380" spans="2:8" ht="12.75">
      <c r="B380" s="52"/>
      <c r="C380" s="51"/>
      <c r="D380" s="24"/>
      <c r="E380" s="24"/>
      <c r="F380" s="24"/>
      <c r="G380" s="24"/>
      <c r="H380" s="24"/>
    </row>
    <row r="381" spans="2:8" ht="12.75">
      <c r="B381" s="52"/>
      <c r="C381" s="51"/>
      <c r="D381" s="24"/>
      <c r="E381" s="24"/>
      <c r="F381" s="24"/>
      <c r="G381" s="24"/>
      <c r="H381" s="24"/>
    </row>
    <row r="382" spans="2:8" ht="12.75">
      <c r="B382" s="52"/>
      <c r="C382" s="51"/>
      <c r="D382" s="24"/>
      <c r="E382" s="24"/>
      <c r="F382" s="24"/>
      <c r="G382" s="24"/>
      <c r="H382" s="24"/>
    </row>
    <row r="383" spans="2:8" ht="12.75">
      <c r="B383" s="52"/>
      <c r="C383" s="51"/>
      <c r="D383" s="24"/>
      <c r="E383" s="24"/>
      <c r="F383" s="24"/>
      <c r="G383" s="24"/>
      <c r="H383" s="24"/>
    </row>
    <row r="384" spans="2:8" ht="12.75">
      <c r="B384" s="52"/>
      <c r="C384" s="51"/>
      <c r="D384" s="24"/>
      <c r="E384" s="24"/>
      <c r="F384" s="24"/>
      <c r="G384" s="24"/>
      <c r="H384" s="24"/>
    </row>
    <row r="385" spans="2:8" ht="12.75">
      <c r="B385" s="52"/>
      <c r="C385" s="51"/>
      <c r="D385" s="24"/>
      <c r="E385" s="24"/>
      <c r="F385" s="24"/>
      <c r="G385" s="24"/>
      <c r="H385" s="24"/>
    </row>
    <row r="386" spans="2:8" ht="12.75">
      <c r="B386" s="52"/>
      <c r="C386" s="51"/>
      <c r="D386" s="24"/>
      <c r="E386" s="24"/>
      <c r="F386" s="24"/>
      <c r="G386" s="24"/>
      <c r="H386" s="24"/>
    </row>
    <row r="387" spans="2:8" ht="12.75">
      <c r="B387" s="52"/>
      <c r="C387" s="51"/>
      <c r="D387" s="24"/>
      <c r="E387" s="24"/>
      <c r="F387" s="24"/>
      <c r="G387" s="24"/>
      <c r="H387" s="24"/>
    </row>
    <row r="388" spans="2:8" ht="12.75">
      <c r="B388" s="52"/>
      <c r="C388" s="51"/>
      <c r="D388" s="24"/>
      <c r="E388" s="24"/>
      <c r="F388" s="24"/>
      <c r="G388" s="24"/>
      <c r="H388" s="24"/>
    </row>
    <row r="389" spans="2:8" ht="12.75">
      <c r="B389" s="52"/>
      <c r="C389" s="51"/>
      <c r="D389" s="24"/>
      <c r="E389" s="24"/>
      <c r="F389" s="24"/>
      <c r="G389" s="24"/>
      <c r="H389" s="24"/>
    </row>
    <row r="390" spans="2:8" ht="12.75">
      <c r="B390" s="52"/>
      <c r="C390" s="51"/>
      <c r="D390" s="24"/>
      <c r="E390" s="24"/>
      <c r="F390" s="24"/>
      <c r="G390" s="24"/>
      <c r="H390" s="24"/>
    </row>
    <row r="391" spans="2:8" ht="12.75">
      <c r="B391" s="52"/>
      <c r="C391" s="51"/>
      <c r="D391" s="24"/>
      <c r="E391" s="24"/>
      <c r="F391" s="24"/>
      <c r="G391" s="24"/>
      <c r="H391" s="24"/>
    </row>
    <row r="392" spans="2:8" ht="12.75">
      <c r="B392" s="52"/>
      <c r="C392" s="51"/>
      <c r="D392" s="24"/>
      <c r="E392" s="24"/>
      <c r="F392" s="24"/>
      <c r="G392" s="24"/>
      <c r="H392" s="24"/>
    </row>
    <row r="393" spans="2:8" ht="12.75">
      <c r="B393" s="52"/>
      <c r="C393" s="51"/>
      <c r="D393" s="24"/>
      <c r="E393" s="24"/>
      <c r="F393" s="24"/>
      <c r="G393" s="24"/>
      <c r="H393" s="24"/>
    </row>
    <row r="394" spans="2:8" ht="12.75">
      <c r="B394" s="52"/>
      <c r="C394" s="51"/>
      <c r="D394" s="24"/>
      <c r="E394" s="24"/>
      <c r="F394" s="24"/>
      <c r="G394" s="24"/>
      <c r="H394" s="24"/>
    </row>
    <row r="395" spans="2:8" ht="12.75">
      <c r="B395" s="52"/>
      <c r="C395" s="51"/>
      <c r="D395" s="24"/>
      <c r="E395" s="24"/>
      <c r="F395" s="24"/>
      <c r="G395" s="24"/>
      <c r="H395" s="24"/>
    </row>
    <row r="396" spans="2:8" ht="12.75">
      <c r="B396" s="52"/>
      <c r="C396" s="51"/>
      <c r="D396" s="24"/>
      <c r="E396" s="24"/>
      <c r="F396" s="24"/>
      <c r="G396" s="24"/>
      <c r="H396" s="24"/>
    </row>
    <row r="397" spans="2:8" ht="12.75">
      <c r="B397" s="52"/>
      <c r="C397" s="51"/>
      <c r="D397" s="24"/>
      <c r="E397" s="24"/>
      <c r="F397" s="24"/>
      <c r="G397" s="24"/>
      <c r="H397" s="24"/>
    </row>
    <row r="398" spans="2:8" ht="12.75">
      <c r="B398" s="52"/>
      <c r="C398" s="51"/>
      <c r="D398" s="24"/>
      <c r="E398" s="24"/>
      <c r="F398" s="24"/>
      <c r="G398" s="24"/>
      <c r="H398" s="24"/>
    </row>
    <row r="399" spans="2:8" ht="12.75">
      <c r="B399" s="52"/>
      <c r="C399" s="51"/>
      <c r="D399" s="24"/>
      <c r="E399" s="24"/>
      <c r="F399" s="24"/>
      <c r="G399" s="24"/>
      <c r="H399" s="24"/>
    </row>
    <row r="400" spans="2:8" ht="12.75">
      <c r="B400" s="52"/>
      <c r="C400" s="51"/>
      <c r="D400" s="24"/>
      <c r="E400" s="24"/>
      <c r="F400" s="24"/>
      <c r="G400" s="24"/>
      <c r="H400" s="24"/>
    </row>
    <row r="401" spans="2:8" ht="12.75">
      <c r="B401" s="52"/>
      <c r="C401" s="51"/>
      <c r="D401" s="24"/>
      <c r="E401" s="24"/>
      <c r="F401" s="24"/>
      <c r="G401" s="24"/>
      <c r="H401" s="24"/>
    </row>
    <row r="402" spans="2:8" ht="12.75">
      <c r="B402" s="52"/>
      <c r="C402" s="51"/>
      <c r="D402" s="24"/>
      <c r="E402" s="24"/>
      <c r="F402" s="24"/>
      <c r="G402" s="24"/>
      <c r="H402" s="24"/>
    </row>
    <row r="403" spans="2:8" ht="12.75">
      <c r="B403" s="52"/>
      <c r="C403" s="51"/>
      <c r="D403" s="24"/>
      <c r="E403" s="24"/>
      <c r="F403" s="24"/>
      <c r="G403" s="24"/>
      <c r="H403" s="24"/>
    </row>
    <row r="404" spans="2:8" ht="12.75">
      <c r="B404" s="52"/>
      <c r="C404" s="51"/>
      <c r="D404" s="24"/>
      <c r="E404" s="24"/>
      <c r="F404" s="24"/>
      <c r="G404" s="24"/>
      <c r="H404" s="24"/>
    </row>
    <row r="405" spans="2:8" ht="12.75">
      <c r="B405" s="52"/>
      <c r="C405" s="51"/>
      <c r="D405" s="24"/>
      <c r="E405" s="24"/>
      <c r="F405" s="24"/>
      <c r="G405" s="24"/>
      <c r="H405" s="24"/>
    </row>
    <row r="406" spans="2:8" ht="12.75">
      <c r="B406" s="52"/>
      <c r="C406" s="51"/>
      <c r="D406" s="24"/>
      <c r="E406" s="24"/>
      <c r="F406" s="24"/>
      <c r="G406" s="24"/>
      <c r="H406" s="24"/>
    </row>
    <row r="407" spans="2:8" ht="12.75">
      <c r="B407" s="52"/>
      <c r="C407" s="51"/>
      <c r="D407" s="24"/>
      <c r="E407" s="24"/>
      <c r="F407" s="24"/>
      <c r="G407" s="24"/>
      <c r="H407" s="24"/>
    </row>
    <row r="408" spans="2:8" ht="12.75">
      <c r="B408" s="52"/>
      <c r="C408" s="51"/>
      <c r="D408" s="24"/>
      <c r="E408" s="24"/>
      <c r="F408" s="24"/>
      <c r="G408" s="24"/>
      <c r="H408" s="24"/>
    </row>
    <row r="409" spans="2:8" ht="12.75">
      <c r="B409" s="52"/>
      <c r="C409" s="51"/>
      <c r="D409" s="24"/>
      <c r="E409" s="24"/>
      <c r="F409" s="24"/>
      <c r="G409" s="24"/>
      <c r="H409" s="24"/>
    </row>
    <row r="410" spans="2:8" ht="12.75">
      <c r="B410" s="52"/>
      <c r="C410" s="51"/>
      <c r="D410" s="24"/>
      <c r="E410" s="24"/>
      <c r="F410" s="24"/>
      <c r="G410" s="24"/>
      <c r="H410" s="24"/>
    </row>
    <row r="411" spans="2:8" ht="12.75">
      <c r="B411" s="52"/>
      <c r="C411" s="51"/>
      <c r="D411" s="24"/>
      <c r="E411" s="24"/>
      <c r="F411" s="24"/>
      <c r="G411" s="24"/>
      <c r="H411" s="24"/>
    </row>
    <row r="412" spans="2:8" ht="12.75">
      <c r="B412" s="52"/>
      <c r="C412" s="51"/>
      <c r="D412" s="24"/>
      <c r="E412" s="24"/>
      <c r="F412" s="24"/>
      <c r="G412" s="24"/>
      <c r="H412" s="24"/>
    </row>
    <row r="413" spans="2:8" ht="12.75">
      <c r="B413" s="52"/>
      <c r="C413" s="51"/>
      <c r="D413" s="24"/>
      <c r="E413" s="24"/>
      <c r="F413" s="24"/>
      <c r="G413" s="24"/>
      <c r="H413" s="24"/>
    </row>
    <row r="414" spans="2:8" ht="12.75">
      <c r="B414" s="52"/>
      <c r="C414" s="51"/>
      <c r="D414" s="24"/>
      <c r="E414" s="24"/>
      <c r="F414" s="24"/>
      <c r="G414" s="24"/>
      <c r="H414" s="24"/>
    </row>
    <row r="415" spans="2:8" ht="12.75">
      <c r="B415" s="52"/>
      <c r="C415" s="51"/>
      <c r="D415" s="24"/>
      <c r="E415" s="24"/>
      <c r="F415" s="24"/>
      <c r="G415" s="24"/>
      <c r="H415" s="24"/>
    </row>
    <row r="416" spans="2:8" ht="12.75">
      <c r="B416" s="52"/>
      <c r="C416" s="51"/>
      <c r="D416" s="24"/>
      <c r="E416" s="24"/>
      <c r="F416" s="24"/>
      <c r="G416" s="24"/>
      <c r="H416" s="24"/>
    </row>
    <row r="417" spans="2:8" ht="12.75">
      <c r="B417" s="52"/>
      <c r="C417" s="51"/>
      <c r="D417" s="24"/>
      <c r="E417" s="24"/>
      <c r="F417" s="24"/>
      <c r="G417" s="24"/>
      <c r="H417" s="24"/>
    </row>
    <row r="418" spans="2:8" ht="12.75">
      <c r="B418" s="52"/>
      <c r="C418" s="51"/>
      <c r="D418" s="24"/>
      <c r="E418" s="24"/>
      <c r="F418" s="24"/>
      <c r="G418" s="24"/>
      <c r="H418" s="24"/>
    </row>
    <row r="419" spans="2:8" ht="12.75">
      <c r="B419" s="52"/>
      <c r="C419" s="51"/>
      <c r="D419" s="24"/>
      <c r="E419" s="24"/>
      <c r="F419" s="24"/>
      <c r="G419" s="24"/>
      <c r="H419" s="24"/>
    </row>
    <row r="420" spans="2:8" ht="12.75">
      <c r="B420" s="52"/>
      <c r="C420" s="51"/>
      <c r="D420" s="24"/>
      <c r="E420" s="24"/>
      <c r="F420" s="24"/>
      <c r="G420" s="24"/>
      <c r="H420" s="24"/>
    </row>
    <row r="421" spans="2:8" ht="12.75">
      <c r="B421" s="52"/>
      <c r="C421" s="51"/>
      <c r="D421" s="24"/>
      <c r="E421" s="24"/>
      <c r="F421" s="24"/>
      <c r="G421" s="24"/>
      <c r="H421" s="24"/>
    </row>
    <row r="422" spans="2:8" ht="12.75">
      <c r="B422" s="52"/>
      <c r="C422" s="51"/>
      <c r="D422" s="24"/>
      <c r="E422" s="24"/>
      <c r="F422" s="24"/>
      <c r="G422" s="24"/>
      <c r="H422" s="24"/>
    </row>
    <row r="423" spans="2:8" ht="12.75">
      <c r="B423" s="52"/>
      <c r="C423" s="51"/>
      <c r="D423" s="24"/>
      <c r="E423" s="24"/>
      <c r="F423" s="24"/>
      <c r="G423" s="24"/>
      <c r="H423" s="24"/>
    </row>
    <row r="424" spans="2:8" ht="12.75">
      <c r="B424" s="52"/>
      <c r="C424" s="51"/>
      <c r="D424" s="24"/>
      <c r="E424" s="24"/>
      <c r="F424" s="24"/>
      <c r="G424" s="24"/>
      <c r="H424" s="24"/>
    </row>
    <row r="425" spans="2:8" ht="12.75">
      <c r="B425" s="52"/>
      <c r="C425" s="51"/>
      <c r="D425" s="24"/>
      <c r="E425" s="24"/>
      <c r="F425" s="24"/>
      <c r="G425" s="24"/>
      <c r="H425" s="24"/>
    </row>
    <row r="426" spans="2:8" ht="12.75">
      <c r="B426" s="52"/>
      <c r="C426" s="51"/>
      <c r="D426" s="24"/>
      <c r="E426" s="24"/>
      <c r="F426" s="24"/>
      <c r="G426" s="24"/>
      <c r="H426" s="24"/>
    </row>
    <row r="427" spans="2:8" ht="12.75">
      <c r="B427" s="52"/>
      <c r="C427" s="51"/>
      <c r="D427" s="24"/>
      <c r="E427" s="24"/>
      <c r="F427" s="24"/>
      <c r="G427" s="24"/>
      <c r="H427" s="24"/>
    </row>
    <row r="428" spans="2:8" ht="12.75">
      <c r="B428" s="52"/>
      <c r="C428" s="51"/>
      <c r="D428" s="24"/>
      <c r="E428" s="24"/>
      <c r="F428" s="24"/>
      <c r="G428" s="24"/>
      <c r="H428" s="24"/>
    </row>
    <row r="429" spans="2:8" ht="12.75">
      <c r="B429" s="52"/>
      <c r="C429" s="51"/>
      <c r="D429" s="24"/>
      <c r="E429" s="24"/>
      <c r="F429" s="24"/>
      <c r="G429" s="24"/>
      <c r="H429" s="24"/>
    </row>
    <row r="430" spans="2:8" ht="12.75">
      <c r="B430" s="52"/>
      <c r="C430" s="51"/>
      <c r="D430" s="24"/>
      <c r="E430" s="24"/>
      <c r="F430" s="24"/>
      <c r="G430" s="24"/>
      <c r="H430" s="24"/>
    </row>
    <row r="431" spans="2:8" ht="12.75">
      <c r="B431" s="52"/>
      <c r="C431" s="51"/>
      <c r="D431" s="24"/>
      <c r="E431" s="24"/>
      <c r="F431" s="24"/>
      <c r="G431" s="24"/>
      <c r="H431" s="24"/>
    </row>
    <row r="432" spans="2:8" ht="12.75">
      <c r="B432" s="52"/>
      <c r="C432" s="51"/>
      <c r="D432" s="24"/>
      <c r="E432" s="24"/>
      <c r="F432" s="24"/>
      <c r="G432" s="24"/>
      <c r="H432" s="24"/>
    </row>
    <row r="433" spans="2:8" ht="12.75">
      <c r="B433" s="52"/>
      <c r="C433" s="51"/>
      <c r="D433" s="24"/>
      <c r="E433" s="24"/>
      <c r="F433" s="24"/>
      <c r="G433" s="24"/>
      <c r="H433" s="24"/>
    </row>
    <row r="434" spans="2:8" ht="12.75">
      <c r="B434" s="52"/>
      <c r="C434" s="51"/>
      <c r="D434" s="24"/>
      <c r="E434" s="24"/>
      <c r="F434" s="24"/>
      <c r="G434" s="24"/>
      <c r="H434" s="24"/>
    </row>
    <row r="435" spans="2:8" ht="12.75">
      <c r="B435" s="52"/>
      <c r="C435" s="51"/>
      <c r="D435" s="24"/>
      <c r="E435" s="24"/>
      <c r="F435" s="24"/>
      <c r="G435" s="24"/>
      <c r="H435" s="24"/>
    </row>
    <row r="436" spans="2:8" ht="12.75">
      <c r="B436" s="51"/>
      <c r="C436" s="51"/>
      <c r="D436" s="24"/>
      <c r="E436" s="24"/>
      <c r="F436" s="24"/>
      <c r="G436" s="24"/>
      <c r="H436" s="24"/>
    </row>
    <row r="437" spans="2:8" ht="12.75">
      <c r="B437" s="51"/>
      <c r="C437" s="51"/>
      <c r="D437" s="24"/>
      <c r="E437" s="24"/>
      <c r="F437" s="24"/>
      <c r="G437" s="24"/>
      <c r="H437" s="24"/>
    </row>
    <row r="438" spans="2:8" ht="12.75">
      <c r="B438" s="51"/>
      <c r="C438" s="51"/>
      <c r="D438" s="24"/>
      <c r="E438" s="24"/>
      <c r="F438" s="24"/>
      <c r="G438" s="24"/>
      <c r="H438" s="24"/>
    </row>
    <row r="439" spans="2:8" ht="12.75">
      <c r="B439" s="51"/>
      <c r="C439" s="51"/>
      <c r="D439" s="24"/>
      <c r="E439" s="24"/>
      <c r="F439" s="24"/>
      <c r="G439" s="24"/>
      <c r="H439" s="24"/>
    </row>
    <row r="440" spans="2:8" ht="12.75">
      <c r="B440" s="51"/>
      <c r="C440" s="51"/>
      <c r="D440" s="24"/>
      <c r="E440" s="24"/>
      <c r="F440" s="24"/>
      <c r="G440" s="24"/>
      <c r="H440" s="24"/>
    </row>
    <row r="441" spans="2:8" ht="12.75">
      <c r="B441" s="51"/>
      <c r="C441" s="51"/>
      <c r="D441" s="24"/>
      <c r="E441" s="24"/>
      <c r="F441" s="24"/>
      <c r="G441" s="24"/>
      <c r="H441" s="24"/>
    </row>
    <row r="442" spans="2:8" ht="12.75">
      <c r="B442" s="51"/>
      <c r="C442" s="51"/>
      <c r="D442" s="24"/>
      <c r="E442" s="24"/>
      <c r="F442" s="24"/>
      <c r="G442" s="24"/>
      <c r="H442" s="24"/>
    </row>
    <row r="443" spans="2:8" ht="12.75">
      <c r="B443" s="51"/>
      <c r="C443" s="51"/>
      <c r="D443" s="24"/>
      <c r="E443" s="24"/>
      <c r="F443" s="24"/>
      <c r="G443" s="24"/>
      <c r="H443" s="24"/>
    </row>
    <row r="444" spans="2:8" ht="12.75">
      <c r="B444" s="51"/>
      <c r="C444" s="51"/>
      <c r="D444" s="24"/>
      <c r="E444" s="24"/>
      <c r="F444" s="24"/>
      <c r="G444" s="24"/>
      <c r="H444" s="24"/>
    </row>
    <row r="445" spans="2:8" ht="12.75">
      <c r="B445" s="51"/>
      <c r="C445" s="51"/>
      <c r="D445" s="24"/>
      <c r="E445" s="24"/>
      <c r="F445" s="24"/>
      <c r="G445" s="24"/>
      <c r="H445" s="24"/>
    </row>
    <row r="446" spans="2:8" ht="12.75">
      <c r="B446" s="51"/>
      <c r="C446" s="51"/>
      <c r="D446" s="24"/>
      <c r="E446" s="24"/>
      <c r="F446" s="24"/>
      <c r="G446" s="24"/>
      <c r="H446" s="24"/>
    </row>
    <row r="447" spans="2:8" ht="12.75">
      <c r="B447" s="51"/>
      <c r="C447" s="51"/>
      <c r="D447" s="24"/>
      <c r="E447" s="24"/>
      <c r="F447" s="24"/>
      <c r="G447" s="24"/>
      <c r="H447" s="24"/>
    </row>
    <row r="448" spans="2:8" ht="12.75">
      <c r="B448" s="51"/>
      <c r="C448" s="51"/>
      <c r="D448" s="24"/>
      <c r="E448" s="24"/>
      <c r="F448" s="24"/>
      <c r="G448" s="24"/>
      <c r="H448" s="24"/>
    </row>
    <row r="449" spans="2:8" ht="12.75">
      <c r="B449" s="51"/>
      <c r="C449" s="51"/>
      <c r="D449" s="24"/>
      <c r="E449" s="24"/>
      <c r="F449" s="24"/>
      <c r="G449" s="24"/>
      <c r="H449" s="24"/>
    </row>
    <row r="450" spans="2:8" ht="12.75">
      <c r="B450" s="51"/>
      <c r="C450" s="51"/>
      <c r="D450" s="24"/>
      <c r="E450" s="24"/>
      <c r="F450" s="24"/>
      <c r="G450" s="24"/>
      <c r="H450" s="24"/>
    </row>
    <row r="451" spans="2:8" ht="12.75">
      <c r="B451" s="51"/>
      <c r="C451" s="51"/>
      <c r="D451" s="24"/>
      <c r="E451" s="24"/>
      <c r="F451" s="24"/>
      <c r="G451" s="24"/>
      <c r="H451" s="24"/>
    </row>
    <row r="452" spans="2:8" ht="12.75">
      <c r="B452" s="51"/>
      <c r="C452" s="51"/>
      <c r="D452" s="24"/>
      <c r="E452" s="24"/>
      <c r="F452" s="24"/>
      <c r="G452" s="24"/>
      <c r="H452" s="24"/>
    </row>
    <row r="453" spans="2:8" ht="12.75">
      <c r="B453" s="51"/>
      <c r="C453" s="51"/>
      <c r="D453" s="24"/>
      <c r="E453" s="24"/>
      <c r="F453" s="24"/>
      <c r="G453" s="24"/>
      <c r="H453" s="24"/>
    </row>
    <row r="454" spans="2:8" ht="12.75">
      <c r="B454" s="51"/>
      <c r="C454" s="51"/>
      <c r="D454" s="24"/>
      <c r="E454" s="24"/>
      <c r="F454" s="24"/>
      <c r="G454" s="24"/>
      <c r="H454" s="24"/>
    </row>
    <row r="455" spans="2:8" ht="12.75">
      <c r="B455" s="51"/>
      <c r="C455" s="51"/>
      <c r="D455" s="24"/>
      <c r="E455" s="24"/>
      <c r="F455" s="24"/>
      <c r="G455" s="24"/>
      <c r="H455" s="24"/>
    </row>
    <row r="456" spans="2:8" ht="12.75">
      <c r="B456" s="51"/>
      <c r="C456" s="51"/>
      <c r="D456" s="24"/>
      <c r="E456" s="24"/>
      <c r="F456" s="24"/>
      <c r="G456" s="24"/>
      <c r="H456" s="24"/>
    </row>
    <row r="457" spans="2:8" ht="12.75">
      <c r="B457" s="51"/>
      <c r="C457" s="51"/>
      <c r="D457" s="24"/>
      <c r="E457" s="24"/>
      <c r="F457" s="24"/>
      <c r="G457" s="24"/>
      <c r="H457" s="24"/>
    </row>
    <row r="458" spans="2:8" ht="12.75">
      <c r="B458" s="51"/>
      <c r="C458" s="51"/>
      <c r="D458" s="24"/>
      <c r="E458" s="24"/>
      <c r="F458" s="24"/>
      <c r="G458" s="24"/>
      <c r="H458" s="24"/>
    </row>
    <row r="459" spans="2:8" ht="12.75">
      <c r="B459" s="51"/>
      <c r="C459" s="51"/>
      <c r="D459" s="24"/>
      <c r="E459" s="24"/>
      <c r="F459" s="24"/>
      <c r="G459" s="24"/>
      <c r="H459" s="24"/>
    </row>
    <row r="460" spans="2:8" ht="12.75">
      <c r="B460" s="51"/>
      <c r="C460" s="51"/>
      <c r="D460" s="24"/>
      <c r="E460" s="24"/>
      <c r="F460" s="24"/>
      <c r="G460" s="24"/>
      <c r="H460" s="24"/>
    </row>
    <row r="461" spans="4:8" ht="12.75">
      <c r="D461" s="24"/>
      <c r="E461" s="24"/>
      <c r="F461" s="24"/>
      <c r="G461" s="24"/>
      <c r="H461" s="24"/>
    </row>
    <row r="462" spans="4:8" ht="12.75">
      <c r="D462" s="24"/>
      <c r="E462" s="24"/>
      <c r="F462" s="24"/>
      <c r="G462" s="24"/>
      <c r="H462" s="24"/>
    </row>
    <row r="463" spans="4:8" ht="12.75">
      <c r="D463" s="24"/>
      <c r="E463" s="24"/>
      <c r="F463" s="24"/>
      <c r="G463" s="24"/>
      <c r="H463" s="24"/>
    </row>
    <row r="464" spans="4:8" ht="12.75">
      <c r="D464" s="24"/>
      <c r="E464" s="24"/>
      <c r="F464" s="24"/>
      <c r="G464" s="24"/>
      <c r="H464" s="24"/>
    </row>
    <row r="465" spans="4:8" ht="12.75">
      <c r="D465" s="24"/>
      <c r="E465" s="24"/>
      <c r="F465" s="24"/>
      <c r="G465" s="24"/>
      <c r="H465" s="24"/>
    </row>
    <row r="466" spans="4:8" ht="12.75">
      <c r="D466" s="24"/>
      <c r="E466" s="24"/>
      <c r="F466" s="24"/>
      <c r="G466" s="24"/>
      <c r="H466" s="24"/>
    </row>
    <row r="467" spans="4:8" ht="12.75">
      <c r="D467" s="24"/>
      <c r="E467" s="24"/>
      <c r="F467" s="24"/>
      <c r="G467" s="24"/>
      <c r="H467" s="24"/>
    </row>
    <row r="468" spans="4:8" ht="12.75">
      <c r="D468" s="24"/>
      <c r="E468" s="24"/>
      <c r="F468" s="24"/>
      <c r="G468" s="24"/>
      <c r="H468" s="24"/>
    </row>
    <row r="469" spans="4:8" ht="12.75">
      <c r="D469" s="24"/>
      <c r="E469" s="24"/>
      <c r="F469" s="24"/>
      <c r="G469" s="24"/>
      <c r="H469" s="24"/>
    </row>
    <row r="470" spans="4:8" ht="12.75">
      <c r="D470" s="24"/>
      <c r="E470" s="24"/>
      <c r="F470" s="24"/>
      <c r="G470" s="24"/>
      <c r="H470" s="24"/>
    </row>
    <row r="471" spans="4:8" ht="12.75">
      <c r="D471" s="24"/>
      <c r="E471" s="24"/>
      <c r="F471" s="24"/>
      <c r="G471" s="24"/>
      <c r="H471" s="24"/>
    </row>
    <row r="472" spans="4:8" ht="12.75">
      <c r="D472" s="24"/>
      <c r="E472" s="24"/>
      <c r="F472" s="24"/>
      <c r="G472" s="24"/>
      <c r="H472" s="24"/>
    </row>
    <row r="473" spans="4:8" ht="12.75">
      <c r="D473" s="24"/>
      <c r="E473" s="24"/>
      <c r="F473" s="24"/>
      <c r="G473" s="24"/>
      <c r="H473" s="24"/>
    </row>
    <row r="474" spans="4:8" ht="12.75">
      <c r="D474" s="24"/>
      <c r="E474" s="24"/>
      <c r="F474" s="24"/>
      <c r="G474" s="24"/>
      <c r="H474" s="24"/>
    </row>
    <row r="475" spans="4:8" ht="12.75">
      <c r="D475" s="24"/>
      <c r="E475" s="24"/>
      <c r="F475" s="24"/>
      <c r="G475" s="24"/>
      <c r="H475" s="24"/>
    </row>
    <row r="476" spans="4:8" ht="12.75">
      <c r="D476" s="24"/>
      <c r="E476" s="24"/>
      <c r="F476" s="24"/>
      <c r="G476" s="24"/>
      <c r="H476" s="24"/>
    </row>
    <row r="477" spans="4:8" ht="12.75">
      <c r="D477" s="24"/>
      <c r="E477" s="24"/>
      <c r="F477" s="24"/>
      <c r="G477" s="24"/>
      <c r="H477" s="24"/>
    </row>
    <row r="478" spans="4:8" ht="12.75">
      <c r="D478" s="24"/>
      <c r="E478" s="24"/>
      <c r="F478" s="24"/>
      <c r="G478" s="24"/>
      <c r="H478" s="24"/>
    </row>
    <row r="479" spans="4:8" ht="12.75">
      <c r="D479" s="24"/>
      <c r="E479" s="24"/>
      <c r="F479" s="24"/>
      <c r="G479" s="24"/>
      <c r="H479" s="24"/>
    </row>
    <row r="480" spans="4:8" ht="12.75">
      <c r="D480" s="24"/>
      <c r="E480" s="24"/>
      <c r="F480" s="24"/>
      <c r="G480" s="24"/>
      <c r="H480" s="24"/>
    </row>
    <row r="481" spans="4:8" ht="12.75">
      <c r="D481" s="24"/>
      <c r="E481" s="24"/>
      <c r="F481" s="24"/>
      <c r="G481" s="24"/>
      <c r="H481" s="24"/>
    </row>
    <row r="482" spans="4:8" ht="12.75">
      <c r="D482" s="24"/>
      <c r="E482" s="24"/>
      <c r="F482" s="24"/>
      <c r="G482" s="24"/>
      <c r="H482" s="24"/>
    </row>
    <row r="483" spans="4:8" ht="12.75">
      <c r="D483" s="24"/>
      <c r="E483" s="24"/>
      <c r="F483" s="24"/>
      <c r="G483" s="24"/>
      <c r="H483" s="24"/>
    </row>
    <row r="484" spans="4:8" ht="12.75">
      <c r="D484" s="24"/>
      <c r="E484" s="24"/>
      <c r="F484" s="24"/>
      <c r="G484" s="24"/>
      <c r="H484" s="24"/>
    </row>
    <row r="485" spans="4:8" ht="12.75">
      <c r="D485" s="24"/>
      <c r="E485" s="24"/>
      <c r="F485" s="24"/>
      <c r="G485" s="24"/>
      <c r="H485" s="24"/>
    </row>
    <row r="486" spans="4:8" ht="12.75">
      <c r="D486" s="24"/>
      <c r="E486" s="24"/>
      <c r="F486" s="24"/>
      <c r="G486" s="24"/>
      <c r="H486" s="24"/>
    </row>
    <row r="487" spans="4:8" ht="12.75">
      <c r="D487" s="24"/>
      <c r="E487" s="24"/>
      <c r="F487" s="24"/>
      <c r="G487" s="24"/>
      <c r="H487" s="24"/>
    </row>
    <row r="488" spans="4:8" ht="12.75">
      <c r="D488" s="24"/>
      <c r="E488" s="24"/>
      <c r="F488" s="24"/>
      <c r="G488" s="24"/>
      <c r="H488" s="24"/>
    </row>
    <row r="489" spans="4:8" ht="12.75">
      <c r="D489" s="24"/>
      <c r="E489" s="24"/>
      <c r="F489" s="24"/>
      <c r="G489" s="24"/>
      <c r="H489" s="24"/>
    </row>
    <row r="490" spans="4:8" ht="12.75">
      <c r="D490" s="24"/>
      <c r="E490" s="24"/>
      <c r="F490" s="24"/>
      <c r="G490" s="24"/>
      <c r="H490" s="24"/>
    </row>
    <row r="491" spans="4:8" ht="12.75">
      <c r="D491" s="24"/>
      <c r="E491" s="24"/>
      <c r="F491" s="24"/>
      <c r="G491" s="24"/>
      <c r="H491" s="24"/>
    </row>
    <row r="492" spans="4:8" ht="12.75">
      <c r="D492" s="24"/>
      <c r="E492" s="24"/>
      <c r="F492" s="24"/>
      <c r="G492" s="24"/>
      <c r="H492" s="24"/>
    </row>
    <row r="493" spans="4:8" ht="12.75">
      <c r="D493" s="24"/>
      <c r="E493" s="24"/>
      <c r="F493" s="24"/>
      <c r="G493" s="24"/>
      <c r="H493" s="24"/>
    </row>
    <row r="494" spans="4:8" ht="12.75">
      <c r="D494" s="24"/>
      <c r="E494" s="24"/>
      <c r="F494" s="24"/>
      <c r="G494" s="24"/>
      <c r="H494" s="24"/>
    </row>
    <row r="495" spans="4:8" ht="12.75">
      <c r="D495" s="24"/>
      <c r="E495" s="24"/>
      <c r="F495" s="24"/>
      <c r="G495" s="24"/>
      <c r="H495" s="24"/>
    </row>
    <row r="496" spans="4:8" ht="12.75">
      <c r="D496" s="24"/>
      <c r="E496" s="24"/>
      <c r="F496" s="24"/>
      <c r="G496" s="24"/>
      <c r="H496" s="24"/>
    </row>
    <row r="497" spans="4:8" ht="12.75">
      <c r="D497" s="24"/>
      <c r="E497" s="24"/>
      <c r="F497" s="24"/>
      <c r="G497" s="24"/>
      <c r="H497" s="24"/>
    </row>
    <row r="498" spans="4:8" ht="12.75">
      <c r="D498" s="24"/>
      <c r="E498" s="24"/>
      <c r="F498" s="24"/>
      <c r="G498" s="24"/>
      <c r="H498" s="24"/>
    </row>
    <row r="499" spans="4:8" ht="12.75">
      <c r="D499" s="24"/>
      <c r="E499" s="24"/>
      <c r="F499" s="24"/>
      <c r="G499" s="24"/>
      <c r="H499" s="24"/>
    </row>
    <row r="500" spans="4:8" ht="12.75">
      <c r="D500" s="24"/>
      <c r="E500" s="24"/>
      <c r="F500" s="24"/>
      <c r="G500" s="24"/>
      <c r="H500" s="24"/>
    </row>
    <row r="501" spans="4:8" ht="12.75">
      <c r="D501" s="24"/>
      <c r="E501" s="24"/>
      <c r="F501" s="24"/>
      <c r="G501" s="24"/>
      <c r="H501" s="24"/>
    </row>
    <row r="502" spans="4:8" ht="12.75">
      <c r="D502" s="24"/>
      <c r="E502" s="24"/>
      <c r="F502" s="24"/>
      <c r="G502" s="24"/>
      <c r="H502" s="24"/>
    </row>
    <row r="503" spans="4:8" ht="12.75">
      <c r="D503" s="24"/>
      <c r="E503" s="24"/>
      <c r="F503" s="24"/>
      <c r="G503" s="24"/>
      <c r="H503" s="24"/>
    </row>
    <row r="504" spans="4:8" ht="12.75">
      <c r="D504" s="24"/>
      <c r="E504" s="24"/>
      <c r="F504" s="24"/>
      <c r="G504" s="24"/>
      <c r="H504" s="24"/>
    </row>
    <row r="505" spans="4:8" ht="12.75">
      <c r="D505" s="24"/>
      <c r="E505" s="24"/>
      <c r="F505" s="24"/>
      <c r="G505" s="24"/>
      <c r="H505" s="24"/>
    </row>
    <row r="506" spans="4:8" ht="12.75">
      <c r="D506" s="24"/>
      <c r="E506" s="24"/>
      <c r="F506" s="24"/>
      <c r="G506" s="24"/>
      <c r="H506" s="24"/>
    </row>
    <row r="507" spans="4:8" ht="12.75">
      <c r="D507" s="24"/>
      <c r="E507" s="24"/>
      <c r="F507" s="24"/>
      <c r="G507" s="24"/>
      <c r="H507" s="24"/>
    </row>
  </sheetData>
  <mergeCells count="1">
    <mergeCell ref="A48:B48"/>
  </mergeCells>
  <printOptions gridLines="1" horizontalCentered="1"/>
  <pageMargins left="0.3937007874015748" right="0.3937007874015748" top="0.78" bottom="0.6299212598425197" header="0.5118110236220472" footer="0.3937007874015748"/>
  <pageSetup horizontalDpi="600" verticalDpi="600" orientation="landscape" paperSize="9" scale="95" r:id="rId1"/>
  <headerFooter alignWithMargins="0">
    <oddHeader>&amp;C&amp;"Arial CE,Pogrubiony"&amp;11Wykonanie dochodów budżetu powiatu Opole w 2004 roku&amp;R&amp;9Załącznik Nr 1b&amp;8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4" bestFit="1" customWidth="1"/>
    <col min="2" max="2" width="62.125" style="8" customWidth="1"/>
    <col min="3" max="3" width="6.375" style="8" customWidth="1"/>
    <col min="4" max="6" width="18.875" style="12" customWidth="1"/>
    <col min="7" max="8" width="13.375" style="12" customWidth="1"/>
    <col min="9" max="16384" width="9.125" style="8" customWidth="1"/>
  </cols>
  <sheetData>
    <row r="1" spans="1:8" s="66" customFormat="1" ht="57.75" customHeight="1">
      <c r="A1" s="162" t="s">
        <v>445</v>
      </c>
      <c r="B1" s="162" t="s">
        <v>403</v>
      </c>
      <c r="C1" s="163" t="s">
        <v>404</v>
      </c>
      <c r="D1" s="164" t="s">
        <v>297</v>
      </c>
      <c r="E1" s="165" t="s">
        <v>203</v>
      </c>
      <c r="F1" s="166" t="s">
        <v>321</v>
      </c>
      <c r="G1" s="167" t="s">
        <v>21</v>
      </c>
      <c r="H1" s="25" t="s">
        <v>298</v>
      </c>
    </row>
    <row r="2" spans="1:8" s="172" customFormat="1" ht="11.25">
      <c r="A2" s="168">
        <v>1</v>
      </c>
      <c r="B2" s="168">
        <v>2</v>
      </c>
      <c r="C2" s="168">
        <v>3</v>
      </c>
      <c r="D2" s="168">
        <v>4</v>
      </c>
      <c r="E2" s="169">
        <v>5</v>
      </c>
      <c r="F2" s="170">
        <v>6</v>
      </c>
      <c r="G2" s="171">
        <v>7</v>
      </c>
      <c r="H2" s="168">
        <v>8</v>
      </c>
    </row>
    <row r="3" spans="1:8" s="181" customFormat="1" ht="24" customHeight="1">
      <c r="A3" s="173" t="s">
        <v>405</v>
      </c>
      <c r="B3" s="174" t="s">
        <v>406</v>
      </c>
      <c r="C3" s="175"/>
      <c r="D3" s="176">
        <f>D31+D36</f>
        <v>308044312</v>
      </c>
      <c r="E3" s="177">
        <f>E31+E36</f>
        <v>330744003</v>
      </c>
      <c r="F3" s="178">
        <f>F31+F36</f>
        <v>333922421</v>
      </c>
      <c r="G3" s="179">
        <f>F3/E3</f>
        <v>1.0096099036450255</v>
      </c>
      <c r="H3" s="180">
        <f>F3/$F$3</f>
        <v>1</v>
      </c>
    </row>
    <row r="4" spans="1:8" s="66" customFormat="1" ht="12.75">
      <c r="A4" s="182"/>
      <c r="B4" s="183"/>
      <c r="C4" s="184"/>
      <c r="D4" s="7"/>
      <c r="E4" s="26"/>
      <c r="F4" s="80"/>
      <c r="G4" s="185"/>
      <c r="H4" s="61"/>
    </row>
    <row r="5" spans="1:9" s="181" customFormat="1" ht="24" customHeight="1">
      <c r="A5" s="186" t="s">
        <v>407</v>
      </c>
      <c r="B5" s="187" t="s">
        <v>408</v>
      </c>
      <c r="C5" s="188"/>
      <c r="D5" s="62">
        <f>SUM(D6:D18)</f>
        <v>148897262</v>
      </c>
      <c r="E5" s="235">
        <f>SUM(E6:E18)</f>
        <v>148897262</v>
      </c>
      <c r="F5" s="77">
        <f>SUM(F6:F18)</f>
        <v>150567716</v>
      </c>
      <c r="G5" s="189">
        <f aca="true" t="shared" si="0" ref="G5:G41">F5/E5</f>
        <v>1.0112188362469687</v>
      </c>
      <c r="H5" s="190">
        <f aca="true" t="shared" si="1" ref="H5:H36">F5/$F$3</f>
        <v>0.4509062780183904</v>
      </c>
      <c r="I5" s="191"/>
    </row>
    <row r="6" spans="1:9" s="66" customFormat="1" ht="15" customHeight="1">
      <c r="A6" s="192">
        <v>1</v>
      </c>
      <c r="B6" s="193" t="s">
        <v>409</v>
      </c>
      <c r="C6" s="194" t="s">
        <v>272</v>
      </c>
      <c r="D6" s="26">
        <v>51000000</v>
      </c>
      <c r="E6" s="236">
        <v>51000000</v>
      </c>
      <c r="F6" s="80">
        <v>53711379</v>
      </c>
      <c r="G6" s="185">
        <f t="shared" si="0"/>
        <v>1.0531642941176471</v>
      </c>
      <c r="H6" s="61">
        <f t="shared" si="1"/>
        <v>0.16084987297094375</v>
      </c>
      <c r="I6" s="191"/>
    </row>
    <row r="7" spans="1:9" s="66" customFormat="1" ht="15" customHeight="1">
      <c r="A7" s="192">
        <v>2</v>
      </c>
      <c r="B7" s="152" t="s">
        <v>378</v>
      </c>
      <c r="C7" s="194" t="s">
        <v>273</v>
      </c>
      <c r="D7" s="26">
        <v>300000</v>
      </c>
      <c r="E7" s="26">
        <v>300000</v>
      </c>
      <c r="F7" s="80">
        <v>252896</v>
      </c>
      <c r="G7" s="185">
        <f t="shared" si="0"/>
        <v>0.8429866666666667</v>
      </c>
      <c r="H7" s="61">
        <f t="shared" si="1"/>
        <v>0.0007573495641372341</v>
      </c>
      <c r="I7" s="191"/>
    </row>
    <row r="8" spans="1:9" s="66" customFormat="1" ht="15" customHeight="1">
      <c r="A8" s="192">
        <v>3</v>
      </c>
      <c r="B8" s="152" t="s">
        <v>379</v>
      </c>
      <c r="C8" s="194" t="s">
        <v>274</v>
      </c>
      <c r="D8" s="26">
        <v>6800</v>
      </c>
      <c r="E8" s="26">
        <v>6800</v>
      </c>
      <c r="F8" s="80">
        <v>6365</v>
      </c>
      <c r="G8" s="185">
        <f t="shared" si="0"/>
        <v>0.9360294117647059</v>
      </c>
      <c r="H8" s="61">
        <f t="shared" si="1"/>
        <v>1.9061313645662626E-05</v>
      </c>
      <c r="I8" s="191"/>
    </row>
    <row r="9" spans="1:9" s="66" customFormat="1" ht="15" customHeight="1">
      <c r="A9" s="192">
        <v>4</v>
      </c>
      <c r="B9" s="152" t="s">
        <v>410</v>
      </c>
      <c r="C9" s="194" t="s">
        <v>279</v>
      </c>
      <c r="D9" s="26">
        <v>3500000</v>
      </c>
      <c r="E9" s="26">
        <v>3500000</v>
      </c>
      <c r="F9" s="80">
        <v>4369248</v>
      </c>
      <c r="G9" s="185">
        <f t="shared" si="0"/>
        <v>1.2483565714285714</v>
      </c>
      <c r="H9" s="61">
        <f t="shared" si="1"/>
        <v>0.013084620035142833</v>
      </c>
      <c r="I9" s="191"/>
    </row>
    <row r="10" spans="1:9" s="66" customFormat="1" ht="15" customHeight="1">
      <c r="A10" s="192">
        <v>5</v>
      </c>
      <c r="B10" s="152" t="s">
        <v>411</v>
      </c>
      <c r="C10" s="194" t="s">
        <v>276</v>
      </c>
      <c r="D10" s="26">
        <v>500000</v>
      </c>
      <c r="E10" s="26">
        <v>500000</v>
      </c>
      <c r="F10" s="80">
        <v>350178</v>
      </c>
      <c r="G10" s="185">
        <f t="shared" si="0"/>
        <v>0.700356</v>
      </c>
      <c r="H10" s="61">
        <f t="shared" si="1"/>
        <v>0.0010486807053905493</v>
      </c>
      <c r="I10" s="191"/>
    </row>
    <row r="11" spans="1:9" s="66" customFormat="1" ht="15" customHeight="1">
      <c r="A11" s="192">
        <v>6</v>
      </c>
      <c r="B11" s="152" t="s">
        <v>380</v>
      </c>
      <c r="C11" s="194" t="s">
        <v>275</v>
      </c>
      <c r="D11" s="26">
        <v>2500000</v>
      </c>
      <c r="E11" s="26">
        <v>2500000</v>
      </c>
      <c r="F11" s="80">
        <v>2243022</v>
      </c>
      <c r="G11" s="185">
        <f t="shared" si="0"/>
        <v>0.8972088</v>
      </c>
      <c r="H11" s="61">
        <f t="shared" si="1"/>
        <v>0.006717194949901252</v>
      </c>
      <c r="I11" s="191"/>
    </row>
    <row r="12" spans="1:9" s="66" customFormat="1" ht="15" customHeight="1">
      <c r="A12" s="192">
        <v>7</v>
      </c>
      <c r="B12" s="152" t="s">
        <v>381</v>
      </c>
      <c r="C12" s="194" t="s">
        <v>277</v>
      </c>
      <c r="D12" s="26">
        <v>900000</v>
      </c>
      <c r="E12" s="26">
        <v>900000</v>
      </c>
      <c r="F12" s="80">
        <v>784197</v>
      </c>
      <c r="G12" s="185">
        <f t="shared" si="0"/>
        <v>0.87133</v>
      </c>
      <c r="H12" s="61">
        <f t="shared" si="1"/>
        <v>0.002348440687664995</v>
      </c>
      <c r="I12" s="191"/>
    </row>
    <row r="13" spans="1:9" s="66" customFormat="1" ht="15" customHeight="1">
      <c r="A13" s="192">
        <v>8</v>
      </c>
      <c r="B13" s="152" t="s">
        <v>382</v>
      </c>
      <c r="C13" s="194" t="s">
        <v>278</v>
      </c>
      <c r="D13" s="26">
        <v>19000</v>
      </c>
      <c r="E13" s="26">
        <v>19000</v>
      </c>
      <c r="F13" s="80">
        <v>17884</v>
      </c>
      <c r="G13" s="185">
        <f t="shared" si="0"/>
        <v>0.9412631578947368</v>
      </c>
      <c r="H13" s="61">
        <f t="shared" si="1"/>
        <v>5.355735007683117E-05</v>
      </c>
      <c r="I13" s="191"/>
    </row>
    <row r="14" spans="1:9" s="66" customFormat="1" ht="15" customHeight="1">
      <c r="A14" s="192">
        <v>9</v>
      </c>
      <c r="B14" s="152" t="s">
        <v>443</v>
      </c>
      <c r="C14" s="194" t="s">
        <v>282</v>
      </c>
      <c r="D14" s="26">
        <v>4000000</v>
      </c>
      <c r="E14" s="26">
        <v>4000000</v>
      </c>
      <c r="F14" s="80">
        <v>3487449</v>
      </c>
      <c r="G14" s="185">
        <f t="shared" si="0"/>
        <v>0.87186225</v>
      </c>
      <c r="H14" s="61">
        <f t="shared" si="1"/>
        <v>0.010443889899804003</v>
      </c>
      <c r="I14" s="191"/>
    </row>
    <row r="15" spans="1:9" s="66" customFormat="1" ht="15" customHeight="1">
      <c r="A15" s="192">
        <v>11</v>
      </c>
      <c r="B15" s="152" t="s">
        <v>412</v>
      </c>
      <c r="C15" s="194" t="s">
        <v>271</v>
      </c>
      <c r="D15" s="26">
        <v>6000000</v>
      </c>
      <c r="E15" s="26">
        <v>6000000</v>
      </c>
      <c r="F15" s="80">
        <v>6506996</v>
      </c>
      <c r="G15" s="185">
        <f t="shared" si="0"/>
        <v>1.0844993333333333</v>
      </c>
      <c r="H15" s="61">
        <f t="shared" si="1"/>
        <v>0.019486550140938277</v>
      </c>
      <c r="I15" s="191"/>
    </row>
    <row r="16" spans="1:9" s="66" customFormat="1" ht="15" customHeight="1">
      <c r="A16" s="192">
        <v>10</v>
      </c>
      <c r="B16" s="152" t="s">
        <v>413</v>
      </c>
      <c r="C16" s="194" t="s">
        <v>270</v>
      </c>
      <c r="D16" s="26">
        <v>78921462</v>
      </c>
      <c r="E16" s="26">
        <v>78921462</v>
      </c>
      <c r="F16" s="80">
        <v>77073508</v>
      </c>
      <c r="G16" s="185">
        <f t="shared" si="0"/>
        <v>0.9765848990481195</v>
      </c>
      <c r="H16" s="61">
        <f t="shared" si="1"/>
        <v>0.23081261740133346</v>
      </c>
      <c r="I16" s="191"/>
    </row>
    <row r="17" spans="1:9" s="66" customFormat="1" ht="15" customHeight="1">
      <c r="A17" s="192">
        <v>12</v>
      </c>
      <c r="B17" s="152" t="s">
        <v>420</v>
      </c>
      <c r="C17" s="194" t="s">
        <v>280</v>
      </c>
      <c r="D17" s="26">
        <v>1100000</v>
      </c>
      <c r="E17" s="26">
        <v>1100000</v>
      </c>
      <c r="F17" s="80">
        <v>1606774</v>
      </c>
      <c r="G17" s="185">
        <f t="shared" si="0"/>
        <v>1.4607036363636363</v>
      </c>
      <c r="H17" s="61">
        <f t="shared" si="1"/>
        <v>0.00481181825164115</v>
      </c>
      <c r="I17" s="191"/>
    </row>
    <row r="18" spans="1:9" s="66" customFormat="1" ht="15" customHeight="1">
      <c r="A18" s="192">
        <v>13</v>
      </c>
      <c r="B18" s="153" t="s">
        <v>421</v>
      </c>
      <c r="C18" s="194" t="s">
        <v>281</v>
      </c>
      <c r="D18" s="26">
        <v>150000</v>
      </c>
      <c r="E18" s="75">
        <v>150000</v>
      </c>
      <c r="F18" s="80">
        <v>157820</v>
      </c>
      <c r="G18" s="185">
        <f t="shared" si="0"/>
        <v>1.0521333333333334</v>
      </c>
      <c r="H18" s="61">
        <f t="shared" si="1"/>
        <v>0.0004726247477703811</v>
      </c>
      <c r="I18" s="191"/>
    </row>
    <row r="19" spans="1:9" s="181" customFormat="1" ht="24" customHeight="1">
      <c r="A19" s="186" t="s">
        <v>422</v>
      </c>
      <c r="B19" s="195" t="s">
        <v>423</v>
      </c>
      <c r="C19" s="188"/>
      <c r="D19" s="62">
        <f>D20+D21+D22</f>
        <v>24500000</v>
      </c>
      <c r="E19" s="119">
        <f>E20+E21+E22</f>
        <v>25100000</v>
      </c>
      <c r="F19" s="77">
        <f>F20+F21+F22</f>
        <v>28161295</v>
      </c>
      <c r="G19" s="189">
        <f t="shared" si="0"/>
        <v>1.1219639442231075</v>
      </c>
      <c r="H19" s="190">
        <f t="shared" si="1"/>
        <v>0.08433484315208652</v>
      </c>
      <c r="I19" s="191"/>
    </row>
    <row r="20" spans="1:9" s="66" customFormat="1" ht="14.25" customHeight="1">
      <c r="A20" s="196">
        <v>1</v>
      </c>
      <c r="B20" s="152" t="s">
        <v>424</v>
      </c>
      <c r="C20" s="197" t="s">
        <v>260</v>
      </c>
      <c r="D20" s="7">
        <v>500000</v>
      </c>
      <c r="E20" s="26">
        <v>1100000</v>
      </c>
      <c r="F20" s="80">
        <v>1222896</v>
      </c>
      <c r="G20" s="185">
        <f t="shared" si="0"/>
        <v>1.1117236363636365</v>
      </c>
      <c r="H20" s="61">
        <f t="shared" si="1"/>
        <v>0.003662215901339551</v>
      </c>
      <c r="I20" s="191"/>
    </row>
    <row r="21" spans="1:9" s="66" customFormat="1" ht="14.25" customHeight="1">
      <c r="A21" s="196">
        <v>2</v>
      </c>
      <c r="B21" s="152" t="s">
        <v>425</v>
      </c>
      <c r="C21" s="197" t="s">
        <v>259</v>
      </c>
      <c r="D21" s="7">
        <v>2000000</v>
      </c>
      <c r="E21" s="26">
        <v>2000000</v>
      </c>
      <c r="F21" s="80">
        <v>2676435</v>
      </c>
      <c r="G21" s="185">
        <f t="shared" si="0"/>
        <v>1.3382175</v>
      </c>
      <c r="H21" s="61">
        <f t="shared" si="1"/>
        <v>0.008015140139391839</v>
      </c>
      <c r="I21" s="191"/>
    </row>
    <row r="22" spans="1:9" s="66" customFormat="1" ht="14.25" customHeight="1">
      <c r="A22" s="196">
        <v>3</v>
      </c>
      <c r="B22" s="152" t="s">
        <v>426</v>
      </c>
      <c r="C22" s="197" t="s">
        <v>262</v>
      </c>
      <c r="D22" s="7">
        <v>22000000</v>
      </c>
      <c r="E22" s="26">
        <v>22000000</v>
      </c>
      <c r="F22" s="80">
        <v>24261964</v>
      </c>
      <c r="G22" s="185">
        <f t="shared" si="0"/>
        <v>1.1028165454545455</v>
      </c>
      <c r="H22" s="61">
        <f t="shared" si="1"/>
        <v>0.07265748711135513</v>
      </c>
      <c r="I22" s="191"/>
    </row>
    <row r="23" spans="1:9" s="66" customFormat="1" ht="51.75" customHeight="1">
      <c r="A23" s="186" t="s">
        <v>427</v>
      </c>
      <c r="B23" s="151" t="s">
        <v>428</v>
      </c>
      <c r="C23" s="198"/>
      <c r="D23" s="19">
        <v>33409050</v>
      </c>
      <c r="E23" s="62">
        <v>38778391</v>
      </c>
      <c r="F23" s="77">
        <v>37824191</v>
      </c>
      <c r="G23" s="189">
        <f t="shared" si="0"/>
        <v>0.9753935123301016</v>
      </c>
      <c r="H23" s="190">
        <f t="shared" si="1"/>
        <v>0.11327239089465035</v>
      </c>
      <c r="I23" s="191"/>
    </row>
    <row r="24" spans="1:9" s="66" customFormat="1" ht="15" customHeight="1">
      <c r="A24" s="199"/>
      <c r="B24" s="157" t="s">
        <v>429</v>
      </c>
      <c r="C24" s="200" t="s">
        <v>288</v>
      </c>
      <c r="D24" s="11">
        <v>2100000</v>
      </c>
      <c r="E24" s="201">
        <v>2100000</v>
      </c>
      <c r="F24" s="79">
        <v>2526835</v>
      </c>
      <c r="G24" s="185">
        <f t="shared" si="0"/>
        <v>1.203254761904762</v>
      </c>
      <c r="H24" s="61">
        <f t="shared" si="1"/>
        <v>0.007567131887798574</v>
      </c>
      <c r="I24" s="191"/>
    </row>
    <row r="25" spans="1:9" s="66" customFormat="1" ht="24" customHeight="1">
      <c r="A25" s="202" t="s">
        <v>430</v>
      </c>
      <c r="B25" s="203" t="s">
        <v>431</v>
      </c>
      <c r="C25" s="204"/>
      <c r="D25" s="62">
        <f>SUM(D26:D30)</f>
        <v>80511962</v>
      </c>
      <c r="E25" s="62">
        <f>SUM(E26:E30)</f>
        <v>84725954</v>
      </c>
      <c r="F25" s="77">
        <f>SUM(F26:F30)</f>
        <v>84754673</v>
      </c>
      <c r="G25" s="189">
        <f t="shared" si="0"/>
        <v>1.0003389634302613</v>
      </c>
      <c r="H25" s="190">
        <f t="shared" si="1"/>
        <v>0.2538154603281341</v>
      </c>
      <c r="I25" s="191"/>
    </row>
    <row r="26" spans="1:9" s="66" customFormat="1" ht="15" customHeight="1">
      <c r="A26" s="159">
        <v>1</v>
      </c>
      <c r="B26" s="156" t="s">
        <v>444</v>
      </c>
      <c r="C26" s="154">
        <v>2920</v>
      </c>
      <c r="D26" s="11">
        <v>77886498</v>
      </c>
      <c r="E26" s="27">
        <v>79213099</v>
      </c>
      <c r="F26" s="79">
        <v>79213099</v>
      </c>
      <c r="G26" s="185">
        <f t="shared" si="0"/>
        <v>1</v>
      </c>
      <c r="H26" s="61">
        <f t="shared" si="1"/>
        <v>0.2372200667531696</v>
      </c>
      <c r="I26" s="191"/>
    </row>
    <row r="27" spans="1:9" s="66" customFormat="1" ht="15" customHeight="1">
      <c r="A27" s="160">
        <v>2</v>
      </c>
      <c r="B27" s="157" t="s">
        <v>207</v>
      </c>
      <c r="C27" s="15">
        <v>2920</v>
      </c>
      <c r="D27" s="11">
        <v>2625464</v>
      </c>
      <c r="E27" s="27">
        <v>2625464</v>
      </c>
      <c r="F27" s="79">
        <v>2625464</v>
      </c>
      <c r="G27" s="185">
        <f t="shared" si="0"/>
        <v>1</v>
      </c>
      <c r="H27" s="61">
        <f t="shared" si="1"/>
        <v>0.007862496900140766</v>
      </c>
      <c r="I27" s="191"/>
    </row>
    <row r="28" spans="1:9" s="66" customFormat="1" ht="15" customHeight="1">
      <c r="A28" s="160">
        <v>3</v>
      </c>
      <c r="B28" s="157" t="s">
        <v>208</v>
      </c>
      <c r="C28" s="15">
        <v>2760</v>
      </c>
      <c r="D28" s="71"/>
      <c r="E28" s="27">
        <v>1076709</v>
      </c>
      <c r="F28" s="79">
        <v>1105428</v>
      </c>
      <c r="G28" s="185">
        <f t="shared" si="0"/>
        <v>1.0266729450575782</v>
      </c>
      <c r="H28" s="61">
        <f t="shared" si="1"/>
        <v>0.003310433593196786</v>
      </c>
      <c r="I28" s="191"/>
    </row>
    <row r="29" spans="1:9" s="66" customFormat="1" ht="15" customHeight="1">
      <c r="A29" s="160">
        <v>4</v>
      </c>
      <c r="B29" s="157" t="s">
        <v>209</v>
      </c>
      <c r="C29" s="15">
        <v>2920</v>
      </c>
      <c r="D29" s="71"/>
      <c r="E29" s="27">
        <v>10682</v>
      </c>
      <c r="F29" s="79">
        <v>10682</v>
      </c>
      <c r="G29" s="185">
        <f t="shared" si="0"/>
        <v>1</v>
      </c>
      <c r="H29" s="61">
        <f t="shared" si="1"/>
        <v>3.1989466199995E-05</v>
      </c>
      <c r="I29" s="191"/>
    </row>
    <row r="30" spans="1:9" s="66" customFormat="1" ht="24">
      <c r="A30" s="161">
        <v>5</v>
      </c>
      <c r="B30" s="158" t="s">
        <v>210</v>
      </c>
      <c r="C30" s="155" t="s">
        <v>211</v>
      </c>
      <c r="D30" s="71"/>
      <c r="E30" s="205">
        <v>1800000</v>
      </c>
      <c r="F30" s="79">
        <v>1800000</v>
      </c>
      <c r="G30" s="185">
        <f t="shared" si="0"/>
        <v>1</v>
      </c>
      <c r="H30" s="61">
        <f t="shared" si="1"/>
        <v>0.00539047361542698</v>
      </c>
      <c r="I30" s="191"/>
    </row>
    <row r="31" spans="1:9" s="211" customFormat="1" ht="24" customHeight="1">
      <c r="A31" s="206" t="s">
        <v>432</v>
      </c>
      <c r="B31" s="207" t="s">
        <v>433</v>
      </c>
      <c r="C31" s="208"/>
      <c r="D31" s="209">
        <f>D25+D23+D19+D5</f>
        <v>287318274</v>
      </c>
      <c r="E31" s="237">
        <f>E25+E23+E19+E5</f>
        <v>297501607</v>
      </c>
      <c r="F31" s="210">
        <f>F25+F23+F19+F5</f>
        <v>301307875</v>
      </c>
      <c r="G31" s="179">
        <f t="shared" si="0"/>
        <v>1.012794109041569</v>
      </c>
      <c r="H31" s="180">
        <f t="shared" si="1"/>
        <v>0.9023289723932614</v>
      </c>
      <c r="I31" s="191"/>
    </row>
    <row r="32" spans="1:8" s="66" customFormat="1" ht="15" customHeight="1">
      <c r="A32" s="212"/>
      <c r="B32" s="152" t="s">
        <v>434</v>
      </c>
      <c r="C32" s="184"/>
      <c r="D32" s="26">
        <f>D31-D26</f>
        <v>209431776</v>
      </c>
      <c r="E32" s="213">
        <f>E31-E26</f>
        <v>218288508</v>
      </c>
      <c r="F32" s="80">
        <f>F31-F27</f>
        <v>298682411</v>
      </c>
      <c r="G32" s="185">
        <f t="shared" si="0"/>
        <v>1.3682919624884695</v>
      </c>
      <c r="H32" s="61">
        <f t="shared" si="1"/>
        <v>0.8944664754931206</v>
      </c>
    </row>
    <row r="33" spans="1:8" s="66" customFormat="1" ht="24.75" customHeight="1">
      <c r="A33" s="186" t="s">
        <v>435</v>
      </c>
      <c r="B33" s="151" t="s">
        <v>436</v>
      </c>
      <c r="C33" s="214"/>
      <c r="D33" s="19">
        <v>4316000</v>
      </c>
      <c r="E33" s="62">
        <v>7486658</v>
      </c>
      <c r="F33" s="77">
        <v>7089974</v>
      </c>
      <c r="G33" s="189">
        <f t="shared" si="0"/>
        <v>0.9470145424032993</v>
      </c>
      <c r="H33" s="190">
        <f t="shared" si="1"/>
        <v>0.02123239876725738</v>
      </c>
    </row>
    <row r="34" spans="1:8" s="66" customFormat="1" ht="27.75" customHeight="1">
      <c r="A34" s="215" t="s">
        <v>437</v>
      </c>
      <c r="B34" s="151" t="s">
        <v>205</v>
      </c>
      <c r="C34" s="214"/>
      <c r="D34" s="19">
        <v>16375038</v>
      </c>
      <c r="E34" s="62">
        <v>25257395</v>
      </c>
      <c r="F34" s="77">
        <v>25026230</v>
      </c>
      <c r="G34" s="189">
        <f t="shared" si="0"/>
        <v>0.9908476309611501</v>
      </c>
      <c r="H34" s="190">
        <f t="shared" si="1"/>
        <v>0.07494624028255953</v>
      </c>
    </row>
    <row r="35" spans="1:8" s="66" customFormat="1" ht="27.75" customHeight="1">
      <c r="A35" s="215" t="s">
        <v>204</v>
      </c>
      <c r="B35" s="151" t="s">
        <v>206</v>
      </c>
      <c r="C35" s="214"/>
      <c r="D35" s="19">
        <v>35000</v>
      </c>
      <c r="E35" s="62">
        <v>498343</v>
      </c>
      <c r="F35" s="77">
        <v>498342</v>
      </c>
      <c r="G35" s="189">
        <f t="shared" si="0"/>
        <v>0.9999979933499618</v>
      </c>
      <c r="H35" s="190">
        <f t="shared" si="1"/>
        <v>0.0014923885569217289</v>
      </c>
    </row>
    <row r="36" spans="1:8" s="211" customFormat="1" ht="24" customHeight="1">
      <c r="A36" s="216" t="s">
        <v>438</v>
      </c>
      <c r="B36" s="217" t="s">
        <v>439</v>
      </c>
      <c r="C36" s="218"/>
      <c r="D36" s="219">
        <f>D33+D34+D35</f>
        <v>20726038</v>
      </c>
      <c r="E36" s="219">
        <f>E33+E34+E35</f>
        <v>33242396</v>
      </c>
      <c r="F36" s="210">
        <f>F33+F34+F35</f>
        <v>32614546</v>
      </c>
      <c r="G36" s="179">
        <f t="shared" si="0"/>
        <v>0.9811129739264282</v>
      </c>
      <c r="H36" s="220">
        <f t="shared" si="1"/>
        <v>0.09767102760673864</v>
      </c>
    </row>
    <row r="37" spans="1:8" s="181" customFormat="1" ht="36">
      <c r="A37" s="221" t="s">
        <v>440</v>
      </c>
      <c r="B37" s="222" t="s">
        <v>441</v>
      </c>
      <c r="C37" s="223"/>
      <c r="D37" s="64">
        <f>SUM(D38:D40)</f>
        <v>31654237</v>
      </c>
      <c r="E37" s="74">
        <f>SUM(E38:E40)</f>
        <v>28625643</v>
      </c>
      <c r="F37" s="78">
        <f>F38+F39+F40</f>
        <v>14068680</v>
      </c>
      <c r="G37" s="224">
        <f t="shared" si="0"/>
        <v>0.49147123088204514</v>
      </c>
      <c r="H37" s="225"/>
    </row>
    <row r="38" spans="1:8" s="66" customFormat="1" ht="15" customHeight="1">
      <c r="A38" s="196">
        <v>1</v>
      </c>
      <c r="B38" s="152" t="s">
        <v>442</v>
      </c>
      <c r="C38" s="194"/>
      <c r="D38" s="7">
        <v>27000000</v>
      </c>
      <c r="E38" s="26">
        <v>15616791</v>
      </c>
      <c r="F38" s="80">
        <v>1059828</v>
      </c>
      <c r="G38" s="224">
        <f t="shared" si="0"/>
        <v>0.06786464645649673</v>
      </c>
      <c r="H38" s="61"/>
    </row>
    <row r="39" spans="1:8" s="66" customFormat="1" ht="15" customHeight="1">
      <c r="A39" s="196">
        <v>2</v>
      </c>
      <c r="B39" s="152" t="s">
        <v>294</v>
      </c>
      <c r="C39" s="194"/>
      <c r="D39" s="7"/>
      <c r="E39" s="26">
        <v>4000000</v>
      </c>
      <c r="F39" s="80">
        <v>4000000</v>
      </c>
      <c r="G39" s="224">
        <f t="shared" si="0"/>
        <v>1</v>
      </c>
      <c r="H39" s="61"/>
    </row>
    <row r="40" spans="1:8" s="66" customFormat="1" ht="15" customHeight="1">
      <c r="A40" s="226">
        <v>3</v>
      </c>
      <c r="B40" s="153" t="s">
        <v>18</v>
      </c>
      <c r="C40" s="194"/>
      <c r="D40" s="7">
        <v>4654237</v>
      </c>
      <c r="E40" s="75">
        <v>9008852</v>
      </c>
      <c r="F40" s="80">
        <v>9008852</v>
      </c>
      <c r="G40" s="224">
        <f t="shared" si="0"/>
        <v>1</v>
      </c>
      <c r="H40" s="227"/>
    </row>
    <row r="41" spans="1:8" s="211" customFormat="1" ht="30" customHeight="1" thickBot="1">
      <c r="A41" s="228"/>
      <c r="B41" s="229" t="s">
        <v>688</v>
      </c>
      <c r="C41" s="230"/>
      <c r="D41" s="150">
        <f>D3+D37</f>
        <v>339698549</v>
      </c>
      <c r="E41" s="150">
        <f>E3+E37</f>
        <v>359369646</v>
      </c>
      <c r="F41" s="231">
        <f>F3+F37</f>
        <v>347991101</v>
      </c>
      <c r="G41" s="189">
        <f t="shared" si="0"/>
        <v>0.9683374900283036</v>
      </c>
      <c r="H41" s="190"/>
    </row>
    <row r="42" spans="1:8" s="72" customFormat="1" ht="12.75">
      <c r="A42" s="232"/>
      <c r="B42" s="233"/>
      <c r="C42" s="233"/>
      <c r="D42" s="233"/>
      <c r="E42" s="233"/>
      <c r="F42" s="233"/>
      <c r="G42" s="233"/>
      <c r="H42" s="233"/>
    </row>
    <row r="43" spans="1:2" s="233" customFormat="1" ht="12.75">
      <c r="A43" s="232"/>
      <c r="B43" s="232"/>
    </row>
    <row r="44" s="232" customFormat="1" ht="12.75"/>
    <row r="45" s="233" customFormat="1" ht="12.75">
      <c r="A45" s="232"/>
    </row>
    <row r="46" spans="1:8" s="50" customFormat="1" ht="12.75">
      <c r="A46" s="232"/>
      <c r="B46" s="232"/>
      <c r="C46" s="232"/>
      <c r="D46" s="233"/>
      <c r="E46" s="233"/>
      <c r="F46" s="233"/>
      <c r="G46" s="233"/>
      <c r="H46" s="233"/>
    </row>
    <row r="47" spans="1:8" s="50" customFormat="1" ht="12.75">
      <c r="A47" s="232"/>
      <c r="B47" s="232"/>
      <c r="C47" s="232"/>
      <c r="D47" s="233"/>
      <c r="E47" s="233"/>
      <c r="F47" s="233"/>
      <c r="G47" s="233"/>
      <c r="H47" s="233"/>
    </row>
    <row r="48" spans="1:8" s="50" customFormat="1" ht="12.75">
      <c r="A48" s="232"/>
      <c r="B48" s="232"/>
      <c r="C48" s="232"/>
      <c r="D48" s="233"/>
      <c r="E48" s="233"/>
      <c r="F48" s="233"/>
      <c r="G48" s="233"/>
      <c r="H48" s="233"/>
    </row>
    <row r="49" spans="1:8" s="50" customFormat="1" ht="12.75">
      <c r="A49" s="232"/>
      <c r="B49" s="232"/>
      <c r="C49" s="232"/>
      <c r="D49" s="233"/>
      <c r="E49" s="233"/>
      <c r="F49" s="233"/>
      <c r="G49" s="233"/>
      <c r="H49" s="233"/>
    </row>
    <row r="50" spans="1:8" s="50" customFormat="1" ht="12.75">
      <c r="A50" s="232"/>
      <c r="B50" s="232"/>
      <c r="C50" s="232"/>
      <c r="D50" s="233"/>
      <c r="E50" s="233"/>
      <c r="F50" s="233"/>
      <c r="G50" s="233"/>
      <c r="H50" s="233"/>
    </row>
    <row r="51" spans="1:8" s="50" customFormat="1" ht="12.75">
      <c r="A51" s="232"/>
      <c r="B51" s="232"/>
      <c r="C51" s="232"/>
      <c r="D51" s="233"/>
      <c r="E51" s="233"/>
      <c r="F51" s="233"/>
      <c r="G51" s="233"/>
      <c r="H51" s="233"/>
    </row>
    <row r="52" spans="1:8" s="50" customFormat="1" ht="12.75">
      <c r="A52" s="232"/>
      <c r="B52" s="232"/>
      <c r="C52" s="232"/>
      <c r="D52" s="233"/>
      <c r="E52" s="233"/>
      <c r="F52" s="233"/>
      <c r="G52" s="233"/>
      <c r="H52" s="233"/>
    </row>
    <row r="53" spans="1:8" s="50" customFormat="1" ht="12.75">
      <c r="A53" s="232"/>
      <c r="B53" s="233"/>
      <c r="C53" s="233"/>
      <c r="D53" s="233"/>
      <c r="E53" s="233"/>
      <c r="F53" s="233"/>
      <c r="G53" s="233"/>
      <c r="H53" s="233"/>
    </row>
    <row r="54" spans="1:3" ht="12.75">
      <c r="A54" s="234"/>
      <c r="B54" s="12"/>
      <c r="C54" s="12"/>
    </row>
    <row r="55" spans="1:3" ht="12.75">
      <c r="A55" s="234"/>
      <c r="B55" s="12"/>
      <c r="C55" s="12"/>
    </row>
    <row r="56" spans="1:3" ht="12.75">
      <c r="A56" s="234"/>
      <c r="B56" s="12"/>
      <c r="C56" s="12"/>
    </row>
    <row r="57" spans="1:3" ht="12.75">
      <c r="A57" s="234"/>
      <c r="B57" s="12"/>
      <c r="C57" s="12"/>
    </row>
    <row r="58" spans="1:3" ht="12.75">
      <c r="A58" s="234"/>
      <c r="B58" s="12"/>
      <c r="C58" s="12"/>
    </row>
    <row r="59" spans="1:3" ht="12.75">
      <c r="A59" s="234"/>
      <c r="B59" s="12"/>
      <c r="C59" s="12"/>
    </row>
    <row r="60" spans="1:3" ht="12.75">
      <c r="A60" s="234"/>
      <c r="B60" s="12"/>
      <c r="C60" s="12"/>
    </row>
    <row r="61" spans="1:3" ht="12.75">
      <c r="A61" s="234"/>
      <c r="B61" s="12"/>
      <c r="C61" s="12"/>
    </row>
    <row r="62" spans="1:3" ht="12.75">
      <c r="A62" s="234"/>
      <c r="B62" s="12"/>
      <c r="C62" s="12"/>
    </row>
    <row r="63" spans="1:3" ht="12.75">
      <c r="A63" s="234"/>
      <c r="B63" s="12"/>
      <c r="C63" s="12"/>
    </row>
    <row r="64" spans="1:3" ht="12.75">
      <c r="A64" s="234"/>
      <c r="B64" s="12"/>
      <c r="C64" s="12"/>
    </row>
    <row r="65" spans="1:3" ht="12.75">
      <c r="A65" s="234"/>
      <c r="B65" s="12"/>
      <c r="C65" s="12"/>
    </row>
    <row r="66" spans="1:3" ht="12.75">
      <c r="A66" s="234"/>
      <c r="B66" s="12"/>
      <c r="C66" s="12"/>
    </row>
    <row r="67" spans="1:3" ht="12.75">
      <c r="A67" s="234"/>
      <c r="B67" s="12"/>
      <c r="C67" s="12"/>
    </row>
    <row r="68" spans="1:3" ht="12.75">
      <c r="A68" s="234"/>
      <c r="B68" s="12"/>
      <c r="C68" s="12"/>
    </row>
    <row r="69" spans="1:3" ht="12.75">
      <c r="A69" s="234"/>
      <c r="B69" s="12"/>
      <c r="C69" s="12"/>
    </row>
    <row r="70" spans="1:3" ht="12.75">
      <c r="A70" s="234"/>
      <c r="B70" s="12"/>
      <c r="C70" s="12"/>
    </row>
    <row r="71" spans="1:3" ht="12.75">
      <c r="A71" s="234"/>
      <c r="B71" s="12"/>
      <c r="C71" s="12"/>
    </row>
    <row r="72" spans="1:3" ht="12.75">
      <c r="A72" s="234"/>
      <c r="B72" s="12"/>
      <c r="C72" s="12"/>
    </row>
    <row r="73" spans="1:3" ht="12.75">
      <c r="A73" s="234"/>
      <c r="B73" s="12"/>
      <c r="C73" s="12"/>
    </row>
    <row r="74" spans="1:3" ht="12.75">
      <c r="A74" s="234"/>
      <c r="B74" s="12"/>
      <c r="C74" s="12"/>
    </row>
    <row r="75" spans="1:3" ht="12.75">
      <c r="A75" s="234"/>
      <c r="B75" s="12"/>
      <c r="C75" s="12"/>
    </row>
    <row r="76" spans="1:3" ht="12.75">
      <c r="A76" s="234"/>
      <c r="B76" s="12"/>
      <c r="C76" s="12"/>
    </row>
    <row r="77" spans="1:3" ht="12.75">
      <c r="A77" s="234"/>
      <c r="B77" s="12"/>
      <c r="C77" s="12"/>
    </row>
    <row r="78" spans="1:3" ht="12.75">
      <c r="A78" s="234"/>
      <c r="B78" s="12"/>
      <c r="C78" s="12"/>
    </row>
    <row r="79" spans="1:3" ht="12.75">
      <c r="A79" s="234"/>
      <c r="B79" s="12"/>
      <c r="C79" s="12"/>
    </row>
    <row r="80" spans="1:3" ht="12.75">
      <c r="A80" s="234"/>
      <c r="B80" s="12"/>
      <c r="C80" s="12"/>
    </row>
    <row r="81" spans="1:3" ht="12.75">
      <c r="A81" s="234"/>
      <c r="B81" s="12"/>
      <c r="C81" s="12"/>
    </row>
    <row r="82" spans="1:3" ht="12.75">
      <c r="A82" s="234"/>
      <c r="B82" s="12"/>
      <c r="C82" s="12"/>
    </row>
    <row r="83" spans="1:3" ht="12.75">
      <c r="A83" s="234"/>
      <c r="B83" s="12"/>
      <c r="C83" s="12"/>
    </row>
  </sheetData>
  <printOptions gridLines="1" horizontalCentered="1"/>
  <pageMargins left="0.3937007874015748" right="0.3937007874015748" top="0.7" bottom="0.5511811023622047" header="0.46" footer="0.35433070866141736"/>
  <pageSetup horizontalDpi="300" verticalDpi="300" orientation="landscape" paperSize="9" scale="90" r:id="rId1"/>
  <headerFooter alignWithMargins="0">
    <oddHeader>&amp;C&amp;"Arial CE,Pogrubiony"&amp;12Wykonanie dochodów budżetu miasta Opola w 2004 roku - wg źródeł&amp;RZałącznik nr 1c&amp;9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51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8" bestFit="1" customWidth="1"/>
    <col min="2" max="2" width="5.875" style="8" customWidth="1"/>
    <col min="3" max="3" width="8.875" style="8" customWidth="1"/>
    <col min="4" max="4" width="41.625" style="53" customWidth="1"/>
    <col min="5" max="7" width="13.00390625" style="48" customWidth="1"/>
    <col min="8" max="8" width="13.00390625" style="49" customWidth="1"/>
    <col min="9" max="10" width="13.00390625" style="48" customWidth="1"/>
    <col min="11" max="11" width="13.00390625" style="49" customWidth="1"/>
    <col min="12" max="12" width="7.25390625" style="48" customWidth="1"/>
    <col min="13" max="13" width="9.875" style="48" customWidth="1"/>
    <col min="14" max="14" width="10.125" style="8" bestFit="1" customWidth="1"/>
    <col min="15" max="16384" width="9.125" style="8" customWidth="1"/>
  </cols>
  <sheetData>
    <row r="1" spans="1:13" ht="17.25" customHeight="1">
      <c r="A1" s="282" t="s">
        <v>668</v>
      </c>
      <c r="B1" s="282" t="s">
        <v>353</v>
      </c>
      <c r="C1" s="282" t="s">
        <v>447</v>
      </c>
      <c r="D1" s="285" t="s">
        <v>355</v>
      </c>
      <c r="E1" s="277" t="s">
        <v>297</v>
      </c>
      <c r="F1" s="286" t="s">
        <v>295</v>
      </c>
      <c r="G1" s="279" t="s">
        <v>448</v>
      </c>
      <c r="H1" s="283"/>
      <c r="I1" s="275" t="s">
        <v>321</v>
      </c>
      <c r="J1" s="278" t="s">
        <v>448</v>
      </c>
      <c r="K1" s="279"/>
      <c r="L1" s="281" t="s">
        <v>19</v>
      </c>
      <c r="M1" s="277" t="s">
        <v>298</v>
      </c>
    </row>
    <row r="2" spans="1:13" ht="14.25" customHeight="1">
      <c r="A2" s="282"/>
      <c r="B2" s="282"/>
      <c r="C2" s="282"/>
      <c r="D2" s="285"/>
      <c r="E2" s="277"/>
      <c r="F2" s="286"/>
      <c r="G2" s="279" t="s">
        <v>449</v>
      </c>
      <c r="H2" s="126" t="s">
        <v>450</v>
      </c>
      <c r="I2" s="276"/>
      <c r="J2" s="278" t="s">
        <v>449</v>
      </c>
      <c r="K2" s="65" t="s">
        <v>450</v>
      </c>
      <c r="L2" s="281"/>
      <c r="M2" s="277"/>
    </row>
    <row r="3" spans="1:13" s="14" customFormat="1" ht="25.5" customHeight="1">
      <c r="A3" s="282"/>
      <c r="B3" s="282"/>
      <c r="C3" s="282"/>
      <c r="D3" s="285"/>
      <c r="E3" s="277"/>
      <c r="F3" s="286"/>
      <c r="G3" s="279"/>
      <c r="H3" s="284" t="s">
        <v>451</v>
      </c>
      <c r="I3" s="276"/>
      <c r="J3" s="278"/>
      <c r="K3" s="280" t="s">
        <v>451</v>
      </c>
      <c r="L3" s="281"/>
      <c r="M3" s="277"/>
    </row>
    <row r="4" spans="1:13" s="14" customFormat="1" ht="27.75" customHeight="1">
      <c r="A4" s="282"/>
      <c r="B4" s="282"/>
      <c r="C4" s="282"/>
      <c r="D4" s="285"/>
      <c r="E4" s="277"/>
      <c r="F4" s="286"/>
      <c r="G4" s="279"/>
      <c r="H4" s="284"/>
      <c r="I4" s="276"/>
      <c r="J4" s="278"/>
      <c r="K4" s="280"/>
      <c r="L4" s="281"/>
      <c r="M4" s="277"/>
    </row>
    <row r="5" spans="1:13" s="3" customFormat="1" ht="12" customHeight="1">
      <c r="A5" s="2">
        <v>1</v>
      </c>
      <c r="B5" s="2">
        <v>2</v>
      </c>
      <c r="C5" s="2">
        <v>3</v>
      </c>
      <c r="D5" s="68">
        <v>4</v>
      </c>
      <c r="E5" s="2">
        <v>5</v>
      </c>
      <c r="F5" s="2">
        <v>6</v>
      </c>
      <c r="G5" s="2">
        <v>7</v>
      </c>
      <c r="H5" s="135">
        <v>8</v>
      </c>
      <c r="I5" s="143">
        <v>9</v>
      </c>
      <c r="J5" s="137">
        <v>10</v>
      </c>
      <c r="K5" s="2">
        <v>11</v>
      </c>
      <c r="L5" s="2">
        <v>12</v>
      </c>
      <c r="M5" s="2">
        <v>13</v>
      </c>
    </row>
    <row r="6" spans="1:14" s="32" customFormat="1" ht="21.75" customHeight="1">
      <c r="A6" s="130">
        <v>1</v>
      </c>
      <c r="B6" s="31" t="s">
        <v>356</v>
      </c>
      <c r="C6" s="18"/>
      <c r="D6" s="19" t="s">
        <v>357</v>
      </c>
      <c r="E6" s="19">
        <f aca="true" t="shared" si="0" ref="E6:K6">E7+E9+E11</f>
        <v>151500</v>
      </c>
      <c r="F6" s="19">
        <f t="shared" si="0"/>
        <v>151500</v>
      </c>
      <c r="G6" s="19">
        <f>G7+G9+G11</f>
        <v>151500</v>
      </c>
      <c r="H6" s="62">
        <f>H7+H9+H11</f>
        <v>0</v>
      </c>
      <c r="I6" s="77">
        <f t="shared" si="0"/>
        <v>148364</v>
      </c>
      <c r="J6" s="129">
        <f t="shared" si="0"/>
        <v>148364</v>
      </c>
      <c r="K6" s="19">
        <f t="shared" si="0"/>
        <v>0</v>
      </c>
      <c r="L6" s="190">
        <f>I6/F6</f>
        <v>0.9793003300330033</v>
      </c>
      <c r="M6" s="190">
        <f>I6/$I$634</f>
        <v>0.0004587476471844459</v>
      </c>
      <c r="N6" s="67"/>
    </row>
    <row r="7" spans="1:14" s="32" customFormat="1" ht="12.75">
      <c r="A7" s="131">
        <v>2</v>
      </c>
      <c r="B7" s="33"/>
      <c r="C7" s="34" t="s">
        <v>452</v>
      </c>
      <c r="D7" s="38" t="s">
        <v>23</v>
      </c>
      <c r="E7" s="29">
        <f aca="true" t="shared" si="1" ref="E7:K7">E8</f>
        <v>45500</v>
      </c>
      <c r="F7" s="29">
        <f t="shared" si="1"/>
        <v>45500</v>
      </c>
      <c r="G7" s="29">
        <f t="shared" si="1"/>
        <v>45500</v>
      </c>
      <c r="H7" s="64">
        <f t="shared" si="1"/>
        <v>0</v>
      </c>
      <c r="I7" s="78">
        <f t="shared" si="1"/>
        <v>44054</v>
      </c>
      <c r="J7" s="76">
        <f t="shared" si="1"/>
        <v>44054</v>
      </c>
      <c r="K7" s="29">
        <f t="shared" si="1"/>
        <v>0</v>
      </c>
      <c r="L7" s="265">
        <f aca="true" t="shared" si="2" ref="L7:L70">I7/F7</f>
        <v>0.9682197802197802</v>
      </c>
      <c r="M7" s="265">
        <f aca="true" t="shared" si="3" ref="M7:M70">I7/$I$634</f>
        <v>0.00013621679685815684</v>
      </c>
      <c r="N7" s="67"/>
    </row>
    <row r="8" spans="1:15" s="16" customFormat="1" ht="12.75">
      <c r="A8" s="132">
        <v>3</v>
      </c>
      <c r="B8" s="15"/>
      <c r="C8" s="33"/>
      <c r="D8" s="36" t="s">
        <v>658</v>
      </c>
      <c r="E8" s="11">
        <v>45500</v>
      </c>
      <c r="F8" s="11">
        <v>45500</v>
      </c>
      <c r="G8" s="11">
        <v>45500</v>
      </c>
      <c r="H8" s="27"/>
      <c r="I8" s="79">
        <v>44054</v>
      </c>
      <c r="J8" s="71">
        <v>44054</v>
      </c>
      <c r="K8" s="11"/>
      <c r="L8" s="61">
        <f t="shared" si="2"/>
        <v>0.9682197802197802</v>
      </c>
      <c r="M8" s="61">
        <f t="shared" si="3"/>
        <v>0.00013621679685815684</v>
      </c>
      <c r="N8" s="67"/>
      <c r="O8" s="32"/>
    </row>
    <row r="9" spans="1:14" s="32" customFormat="1" ht="12.75">
      <c r="A9" s="131">
        <v>4</v>
      </c>
      <c r="B9" s="33"/>
      <c r="C9" s="34" t="s">
        <v>453</v>
      </c>
      <c r="D9" s="38" t="s">
        <v>685</v>
      </c>
      <c r="E9" s="29">
        <f aca="true" t="shared" si="4" ref="E9:K9">E10</f>
        <v>6000</v>
      </c>
      <c r="F9" s="29">
        <f t="shared" si="4"/>
        <v>6000</v>
      </c>
      <c r="G9" s="29">
        <f t="shared" si="4"/>
        <v>6000</v>
      </c>
      <c r="H9" s="64">
        <f t="shared" si="4"/>
        <v>0</v>
      </c>
      <c r="I9" s="78">
        <f t="shared" si="4"/>
        <v>5000</v>
      </c>
      <c r="J9" s="76">
        <f t="shared" si="4"/>
        <v>5000</v>
      </c>
      <c r="K9" s="29">
        <f t="shared" si="4"/>
        <v>0</v>
      </c>
      <c r="L9" s="265">
        <f t="shared" si="2"/>
        <v>0.8333333333333334</v>
      </c>
      <c r="M9" s="265">
        <f t="shared" si="3"/>
        <v>1.5460207570045493E-05</v>
      </c>
      <c r="N9" s="67"/>
    </row>
    <row r="10" spans="1:15" s="16" customFormat="1" ht="12.75">
      <c r="A10" s="132">
        <v>5</v>
      </c>
      <c r="B10" s="15"/>
      <c r="C10" s="33"/>
      <c r="D10" s="36" t="s">
        <v>449</v>
      </c>
      <c r="E10" s="11">
        <v>6000</v>
      </c>
      <c r="F10" s="11">
        <v>6000</v>
      </c>
      <c r="G10" s="11">
        <v>6000</v>
      </c>
      <c r="H10" s="27"/>
      <c r="I10" s="79">
        <v>5000</v>
      </c>
      <c r="J10" s="71">
        <v>5000</v>
      </c>
      <c r="K10" s="11"/>
      <c r="L10" s="61">
        <f t="shared" si="2"/>
        <v>0.8333333333333334</v>
      </c>
      <c r="M10" s="61">
        <f t="shared" si="3"/>
        <v>1.5460207570045493E-05</v>
      </c>
      <c r="N10" s="67"/>
      <c r="O10" s="32"/>
    </row>
    <row r="11" spans="1:15" s="16" customFormat="1" ht="12.75">
      <c r="A11" s="131">
        <v>6</v>
      </c>
      <c r="B11" s="33"/>
      <c r="C11" s="34" t="s">
        <v>454</v>
      </c>
      <c r="D11" s="38" t="s">
        <v>455</v>
      </c>
      <c r="E11" s="29">
        <f aca="true" t="shared" si="5" ref="E11:K11">E12</f>
        <v>100000</v>
      </c>
      <c r="F11" s="29">
        <f t="shared" si="5"/>
        <v>100000</v>
      </c>
      <c r="G11" s="29">
        <f t="shared" si="5"/>
        <v>100000</v>
      </c>
      <c r="H11" s="64">
        <f t="shared" si="5"/>
        <v>0</v>
      </c>
      <c r="I11" s="78">
        <f t="shared" si="5"/>
        <v>99310</v>
      </c>
      <c r="J11" s="76">
        <f t="shared" si="5"/>
        <v>99310</v>
      </c>
      <c r="K11" s="29">
        <f t="shared" si="5"/>
        <v>0</v>
      </c>
      <c r="L11" s="265">
        <f t="shared" si="2"/>
        <v>0.9931</v>
      </c>
      <c r="M11" s="265">
        <f t="shared" si="3"/>
        <v>0.0003070706427562436</v>
      </c>
      <c r="N11" s="67"/>
      <c r="O11" s="32"/>
    </row>
    <row r="12" spans="1:14" s="32" customFormat="1" ht="12.75">
      <c r="A12" s="132">
        <v>7</v>
      </c>
      <c r="B12" s="15"/>
      <c r="C12" s="33"/>
      <c r="D12" s="36" t="s">
        <v>660</v>
      </c>
      <c r="E12" s="11">
        <v>100000</v>
      </c>
      <c r="F12" s="11">
        <v>100000</v>
      </c>
      <c r="G12" s="11">
        <v>100000</v>
      </c>
      <c r="H12" s="27"/>
      <c r="I12" s="79">
        <v>99310</v>
      </c>
      <c r="J12" s="71">
        <v>99310</v>
      </c>
      <c r="K12" s="11"/>
      <c r="L12" s="61">
        <f t="shared" si="2"/>
        <v>0.9931</v>
      </c>
      <c r="M12" s="61">
        <f t="shared" si="3"/>
        <v>0.0003070706427562436</v>
      </c>
      <c r="N12" s="67"/>
    </row>
    <row r="13" spans="1:14" s="32" customFormat="1" ht="21.75" customHeight="1">
      <c r="A13" s="133">
        <v>8</v>
      </c>
      <c r="B13" s="127" t="s">
        <v>360</v>
      </c>
      <c r="C13" s="18"/>
      <c r="D13" s="19" t="s">
        <v>361</v>
      </c>
      <c r="E13" s="19">
        <f aca="true" t="shared" si="6" ref="E13:K13">E14+E16</f>
        <v>26000</v>
      </c>
      <c r="F13" s="19">
        <f t="shared" si="6"/>
        <v>26000</v>
      </c>
      <c r="G13" s="19">
        <f>G14+G16</f>
        <v>26000</v>
      </c>
      <c r="H13" s="62">
        <f>H14+H16</f>
        <v>0</v>
      </c>
      <c r="I13" s="77">
        <f t="shared" si="6"/>
        <v>21729</v>
      </c>
      <c r="J13" s="129">
        <f t="shared" si="6"/>
        <v>21729</v>
      </c>
      <c r="K13" s="19">
        <f t="shared" si="6"/>
        <v>0</v>
      </c>
      <c r="L13" s="190">
        <f t="shared" si="2"/>
        <v>0.8357307692307693</v>
      </c>
      <c r="M13" s="190">
        <f t="shared" si="3"/>
        <v>6.71869700579037E-05</v>
      </c>
      <c r="N13" s="67"/>
    </row>
    <row r="14" spans="1:14" s="32" customFormat="1" ht="12.75">
      <c r="A14" s="132">
        <v>9</v>
      </c>
      <c r="B14" s="33"/>
      <c r="C14" s="34" t="s">
        <v>456</v>
      </c>
      <c r="D14" s="38" t="s">
        <v>457</v>
      </c>
      <c r="E14" s="29">
        <f aca="true" t="shared" si="7" ref="E14:K14">E15</f>
        <v>25000</v>
      </c>
      <c r="F14" s="29">
        <f t="shared" si="7"/>
        <v>25000</v>
      </c>
      <c r="G14" s="29">
        <f t="shared" si="7"/>
        <v>25000</v>
      </c>
      <c r="H14" s="64">
        <f t="shared" si="7"/>
        <v>0</v>
      </c>
      <c r="I14" s="78">
        <f t="shared" si="7"/>
        <v>20957</v>
      </c>
      <c r="J14" s="76">
        <f t="shared" si="7"/>
        <v>20957</v>
      </c>
      <c r="K14" s="29">
        <f t="shared" si="7"/>
        <v>0</v>
      </c>
      <c r="L14" s="265">
        <f t="shared" si="2"/>
        <v>0.83828</v>
      </c>
      <c r="M14" s="265">
        <f t="shared" si="3"/>
        <v>6.479991400908868E-05</v>
      </c>
      <c r="N14" s="67"/>
    </row>
    <row r="15" spans="1:14" s="32" customFormat="1" ht="12.75">
      <c r="A15" s="131">
        <v>10</v>
      </c>
      <c r="B15" s="15"/>
      <c r="C15" s="15"/>
      <c r="D15" s="36" t="s">
        <v>449</v>
      </c>
      <c r="E15" s="11">
        <v>25000</v>
      </c>
      <c r="F15" s="11">
        <v>25000</v>
      </c>
      <c r="G15" s="11">
        <v>25000</v>
      </c>
      <c r="H15" s="27"/>
      <c r="I15" s="79">
        <v>20957</v>
      </c>
      <c r="J15" s="71">
        <v>20957</v>
      </c>
      <c r="K15" s="11"/>
      <c r="L15" s="61">
        <f t="shared" si="2"/>
        <v>0.83828</v>
      </c>
      <c r="M15" s="61">
        <f t="shared" si="3"/>
        <v>6.479991400908868E-05</v>
      </c>
      <c r="N15" s="67"/>
    </row>
    <row r="16" spans="1:15" s="16" customFormat="1" ht="12.75">
      <c r="A16" s="132">
        <v>11</v>
      </c>
      <c r="B16" s="33"/>
      <c r="C16" s="34" t="s">
        <v>458</v>
      </c>
      <c r="D16" s="38" t="s">
        <v>459</v>
      </c>
      <c r="E16" s="29">
        <f aca="true" t="shared" si="8" ref="E16:K16">E17</f>
        <v>1000</v>
      </c>
      <c r="F16" s="29">
        <f t="shared" si="8"/>
        <v>1000</v>
      </c>
      <c r="G16" s="29">
        <f t="shared" si="8"/>
        <v>1000</v>
      </c>
      <c r="H16" s="64">
        <f t="shared" si="8"/>
        <v>0</v>
      </c>
      <c r="I16" s="78">
        <f t="shared" si="8"/>
        <v>772</v>
      </c>
      <c r="J16" s="76">
        <f t="shared" si="8"/>
        <v>772</v>
      </c>
      <c r="K16" s="29">
        <f t="shared" si="8"/>
        <v>0</v>
      </c>
      <c r="L16" s="265">
        <f t="shared" si="2"/>
        <v>0.772</v>
      </c>
      <c r="M16" s="265">
        <f t="shared" si="3"/>
        <v>2.387056048815024E-06</v>
      </c>
      <c r="N16" s="67"/>
      <c r="O16" s="32"/>
    </row>
    <row r="17" spans="1:15" s="16" customFormat="1" ht="12.75">
      <c r="A17" s="131">
        <v>12</v>
      </c>
      <c r="B17" s="15"/>
      <c r="C17" s="15"/>
      <c r="D17" s="36" t="s">
        <v>449</v>
      </c>
      <c r="E17" s="11">
        <v>1000</v>
      </c>
      <c r="F17" s="11">
        <v>1000</v>
      </c>
      <c r="G17" s="11">
        <v>1000</v>
      </c>
      <c r="H17" s="27"/>
      <c r="I17" s="79">
        <v>772</v>
      </c>
      <c r="J17" s="71">
        <v>772</v>
      </c>
      <c r="K17" s="11"/>
      <c r="L17" s="61">
        <f t="shared" si="2"/>
        <v>0.772</v>
      </c>
      <c r="M17" s="61">
        <f t="shared" si="3"/>
        <v>2.387056048815024E-06</v>
      </c>
      <c r="N17" s="67"/>
      <c r="O17" s="32"/>
    </row>
    <row r="18" spans="1:14" s="32" customFormat="1" ht="21.75" customHeight="1">
      <c r="A18" s="130">
        <v>13</v>
      </c>
      <c r="B18" s="128">
        <v>600</v>
      </c>
      <c r="C18" s="18"/>
      <c r="D18" s="19" t="s">
        <v>363</v>
      </c>
      <c r="E18" s="19">
        <f aca="true" t="shared" si="9" ref="E18:K18">E19+E22+E35+E47+E52</f>
        <v>26415000</v>
      </c>
      <c r="F18" s="19">
        <f t="shared" si="9"/>
        <v>33154320</v>
      </c>
      <c r="G18" s="19">
        <f>G19+G22+G35+G47+G52</f>
        <v>17927200</v>
      </c>
      <c r="H18" s="62">
        <f>H19+H22+H35+H47+H52</f>
        <v>0</v>
      </c>
      <c r="I18" s="77">
        <f t="shared" si="9"/>
        <v>31836115</v>
      </c>
      <c r="J18" s="129">
        <f t="shared" si="9"/>
        <v>17823331</v>
      </c>
      <c r="K18" s="19">
        <f t="shared" si="9"/>
        <v>0</v>
      </c>
      <c r="L18" s="190">
        <f t="shared" si="2"/>
        <v>0.9602403246394436</v>
      </c>
      <c r="M18" s="190">
        <f t="shared" si="3"/>
        <v>0.09843858922476777</v>
      </c>
      <c r="N18" s="67"/>
    </row>
    <row r="19" spans="1:15" s="16" customFormat="1" ht="12.75">
      <c r="A19" s="131">
        <v>14</v>
      </c>
      <c r="B19" s="33"/>
      <c r="C19" s="33">
        <v>60004</v>
      </c>
      <c r="D19" s="38" t="s">
        <v>460</v>
      </c>
      <c r="E19" s="29">
        <f aca="true" t="shared" si="10" ref="E19:K19">E20+E21</f>
        <v>10300000</v>
      </c>
      <c r="F19" s="29">
        <f t="shared" si="10"/>
        <v>10300000</v>
      </c>
      <c r="G19" s="29">
        <f>G20+G21</f>
        <v>6300000</v>
      </c>
      <c r="H19" s="64">
        <f>H20+H21</f>
        <v>0</v>
      </c>
      <c r="I19" s="78">
        <f t="shared" si="10"/>
        <v>10300000</v>
      </c>
      <c r="J19" s="76">
        <f t="shared" si="10"/>
        <v>6300000</v>
      </c>
      <c r="K19" s="29">
        <f t="shared" si="10"/>
        <v>0</v>
      </c>
      <c r="L19" s="265">
        <f t="shared" si="2"/>
        <v>1</v>
      </c>
      <c r="M19" s="265">
        <f t="shared" si="3"/>
        <v>0.03184802759429371</v>
      </c>
      <c r="N19" s="67"/>
      <c r="O19" s="32"/>
    </row>
    <row r="20" spans="1:14" s="32" customFormat="1" ht="25.5">
      <c r="A20" s="132">
        <v>15</v>
      </c>
      <c r="B20" s="15"/>
      <c r="C20" s="15"/>
      <c r="D20" s="37" t="s">
        <v>691</v>
      </c>
      <c r="E20" s="11">
        <v>6300000</v>
      </c>
      <c r="F20" s="11">
        <v>6300000</v>
      </c>
      <c r="G20" s="11">
        <v>6300000</v>
      </c>
      <c r="H20" s="27"/>
      <c r="I20" s="79">
        <v>6300000</v>
      </c>
      <c r="J20" s="71">
        <v>6300000</v>
      </c>
      <c r="K20" s="11"/>
      <c r="L20" s="61">
        <f t="shared" si="2"/>
        <v>1</v>
      </c>
      <c r="M20" s="61">
        <f t="shared" si="3"/>
        <v>0.019479861538257322</v>
      </c>
      <c r="N20" s="67"/>
    </row>
    <row r="21" spans="1:15" s="16" customFormat="1" ht="25.5">
      <c r="A21" s="131">
        <v>16</v>
      </c>
      <c r="B21" s="15"/>
      <c r="C21" s="15"/>
      <c r="D21" s="37" t="s">
        <v>243</v>
      </c>
      <c r="E21" s="11">
        <v>4000000</v>
      </c>
      <c r="F21" s="11">
        <v>4000000</v>
      </c>
      <c r="G21" s="11"/>
      <c r="H21" s="27"/>
      <c r="I21" s="79">
        <v>4000000</v>
      </c>
      <c r="J21" s="71"/>
      <c r="K21" s="11"/>
      <c r="L21" s="61">
        <f t="shared" si="2"/>
        <v>1</v>
      </c>
      <c r="M21" s="61">
        <f t="shared" si="3"/>
        <v>0.012368166056036394</v>
      </c>
      <c r="N21" s="67"/>
      <c r="O21" s="32"/>
    </row>
    <row r="22" spans="1:15" s="16" customFormat="1" ht="25.5">
      <c r="A22" s="132">
        <v>17</v>
      </c>
      <c r="B22" s="33"/>
      <c r="C22" s="33">
        <v>60015</v>
      </c>
      <c r="D22" s="38" t="s">
        <v>461</v>
      </c>
      <c r="E22" s="29">
        <f aca="true" t="shared" si="11" ref="E22:K22">SUM(E23:E34)</f>
        <v>7715000</v>
      </c>
      <c r="F22" s="29">
        <f t="shared" si="11"/>
        <v>16302241</v>
      </c>
      <c r="G22" s="29">
        <f>SUM(G23:G34)</f>
        <v>6727500</v>
      </c>
      <c r="H22" s="64">
        <f>SUM(H23:H34)</f>
        <v>0</v>
      </c>
      <c r="I22" s="78">
        <f t="shared" si="11"/>
        <v>15097467</v>
      </c>
      <c r="J22" s="76">
        <f t="shared" si="11"/>
        <v>6715047</v>
      </c>
      <c r="K22" s="29">
        <f t="shared" si="11"/>
        <v>0</v>
      </c>
      <c r="L22" s="265">
        <f t="shared" si="2"/>
        <v>0.9260976451029034</v>
      </c>
      <c r="M22" s="265">
        <f t="shared" si="3"/>
        <v>0.046681994720382404</v>
      </c>
      <c r="N22" s="67"/>
      <c r="O22" s="32"/>
    </row>
    <row r="23" spans="1:14" s="32" customFormat="1" ht="12.75">
      <c r="A23" s="131">
        <v>18</v>
      </c>
      <c r="B23" s="15"/>
      <c r="C23" s="15"/>
      <c r="D23" s="36" t="s">
        <v>661</v>
      </c>
      <c r="E23" s="11">
        <v>4050000</v>
      </c>
      <c r="F23" s="11">
        <v>4267500</v>
      </c>
      <c r="G23" s="11">
        <v>4267500</v>
      </c>
      <c r="H23" s="27"/>
      <c r="I23" s="79">
        <v>4255047</v>
      </c>
      <c r="J23" s="71">
        <v>4255047</v>
      </c>
      <c r="K23" s="11"/>
      <c r="L23" s="61">
        <f t="shared" si="2"/>
        <v>0.9970818980667838</v>
      </c>
      <c r="M23" s="61">
        <f t="shared" si="3"/>
        <v>0.013156781968059873</v>
      </c>
      <c r="N23" s="67"/>
    </row>
    <row r="24" spans="1:14" s="32" customFormat="1" ht="51">
      <c r="A24" s="132">
        <v>19</v>
      </c>
      <c r="B24" s="15"/>
      <c r="C24" s="15"/>
      <c r="D24" s="36" t="s">
        <v>29</v>
      </c>
      <c r="E24" s="11">
        <v>200000</v>
      </c>
      <c r="F24" s="11">
        <v>260000</v>
      </c>
      <c r="G24" s="11"/>
      <c r="H24" s="27"/>
      <c r="I24" s="79">
        <v>260000</v>
      </c>
      <c r="J24" s="71"/>
      <c r="K24" s="11"/>
      <c r="L24" s="61">
        <f t="shared" si="2"/>
        <v>1</v>
      </c>
      <c r="M24" s="61">
        <f t="shared" si="3"/>
        <v>0.0008039307936423656</v>
      </c>
      <c r="N24" s="67"/>
    </row>
    <row r="25" spans="1:15" s="16" customFormat="1" ht="12.75">
      <c r="A25" s="131">
        <v>20</v>
      </c>
      <c r="B25" s="15"/>
      <c r="C25" s="15"/>
      <c r="D25" s="36" t="s">
        <v>30</v>
      </c>
      <c r="E25" s="11">
        <v>1350000</v>
      </c>
      <c r="F25" s="11">
        <v>1350000</v>
      </c>
      <c r="G25" s="11">
        <v>1350000</v>
      </c>
      <c r="H25" s="27"/>
      <c r="I25" s="79">
        <v>1350000</v>
      </c>
      <c r="J25" s="71">
        <v>1350000</v>
      </c>
      <c r="K25" s="11"/>
      <c r="L25" s="61">
        <f t="shared" si="2"/>
        <v>1</v>
      </c>
      <c r="M25" s="61">
        <f t="shared" si="3"/>
        <v>0.004174256043912283</v>
      </c>
      <c r="N25" s="67"/>
      <c r="O25" s="32"/>
    </row>
    <row r="26" spans="1:15" s="16" customFormat="1" ht="25.5">
      <c r="A26" s="132">
        <v>21</v>
      </c>
      <c r="B26" s="15"/>
      <c r="C26" s="15"/>
      <c r="D26" s="36" t="s">
        <v>322</v>
      </c>
      <c r="E26" s="11">
        <v>70000</v>
      </c>
      <c r="F26" s="11"/>
      <c r="G26" s="11"/>
      <c r="H26" s="27"/>
      <c r="I26" s="79"/>
      <c r="J26" s="71"/>
      <c r="K26" s="11"/>
      <c r="L26" s="61"/>
      <c r="M26" s="61">
        <f t="shared" si="3"/>
        <v>0</v>
      </c>
      <c r="N26" s="67"/>
      <c r="O26" s="32"/>
    </row>
    <row r="27" spans="1:14" s="32" customFormat="1" ht="25.5">
      <c r="A27" s="131">
        <v>22</v>
      </c>
      <c r="B27" s="15"/>
      <c r="C27" s="15"/>
      <c r="D27" s="36" t="s">
        <v>31</v>
      </c>
      <c r="E27" s="11">
        <v>1375000</v>
      </c>
      <c r="F27" s="11">
        <v>1375000</v>
      </c>
      <c r="G27" s="11"/>
      <c r="H27" s="27"/>
      <c r="I27" s="79">
        <v>1375000</v>
      </c>
      <c r="J27" s="71"/>
      <c r="K27" s="11"/>
      <c r="L27" s="61">
        <f t="shared" si="2"/>
        <v>1</v>
      </c>
      <c r="M27" s="61">
        <f t="shared" si="3"/>
        <v>0.00425155708176251</v>
      </c>
      <c r="N27" s="67"/>
    </row>
    <row r="28" spans="1:15" s="16" customFormat="1" ht="12.75">
      <c r="A28" s="132">
        <v>23</v>
      </c>
      <c r="B28" s="15"/>
      <c r="C28" s="15"/>
      <c r="D28" s="36" t="s">
        <v>25</v>
      </c>
      <c r="E28" s="11">
        <v>250000</v>
      </c>
      <c r="F28" s="11">
        <v>250000</v>
      </c>
      <c r="G28" s="11">
        <v>250000</v>
      </c>
      <c r="H28" s="27"/>
      <c r="I28" s="79">
        <v>250000</v>
      </c>
      <c r="J28" s="71">
        <v>250000</v>
      </c>
      <c r="K28" s="11"/>
      <c r="L28" s="61">
        <f t="shared" si="2"/>
        <v>1</v>
      </c>
      <c r="M28" s="61">
        <f t="shared" si="3"/>
        <v>0.0007730103785022746</v>
      </c>
      <c r="N28" s="67"/>
      <c r="O28" s="32"/>
    </row>
    <row r="29" spans="1:14" s="32" customFormat="1" ht="38.25">
      <c r="A29" s="131">
        <v>24</v>
      </c>
      <c r="B29" s="15"/>
      <c r="C29" s="33"/>
      <c r="D29" s="36" t="s">
        <v>32</v>
      </c>
      <c r="E29" s="11">
        <v>70000</v>
      </c>
      <c r="F29" s="11">
        <v>372500</v>
      </c>
      <c r="G29" s="11"/>
      <c r="H29" s="27"/>
      <c r="I29" s="79">
        <v>260760</v>
      </c>
      <c r="J29" s="71"/>
      <c r="K29" s="11"/>
      <c r="L29" s="61">
        <f t="shared" si="2"/>
        <v>0.7000268456375839</v>
      </c>
      <c r="M29" s="61">
        <f t="shared" si="3"/>
        <v>0.0008062807451930126</v>
      </c>
      <c r="N29" s="67"/>
    </row>
    <row r="30" spans="1:14" s="32" customFormat="1" ht="25.5">
      <c r="A30" s="132">
        <v>25</v>
      </c>
      <c r="B30" s="15"/>
      <c r="C30" s="33"/>
      <c r="D30" s="36" t="s">
        <v>33</v>
      </c>
      <c r="E30" s="11">
        <v>300000</v>
      </c>
      <c r="F30" s="11">
        <v>116005</v>
      </c>
      <c r="G30" s="11"/>
      <c r="H30" s="27"/>
      <c r="I30" s="79">
        <v>116004</v>
      </c>
      <c r="J30" s="71"/>
      <c r="K30" s="11"/>
      <c r="L30" s="61">
        <f t="shared" si="2"/>
        <v>0.9999913796819102</v>
      </c>
      <c r="M30" s="61">
        <f t="shared" si="3"/>
        <v>0.0003586891837911115</v>
      </c>
      <c r="N30" s="67"/>
    </row>
    <row r="31" spans="1:15" s="16" customFormat="1" ht="38.25">
      <c r="A31" s="131">
        <v>26</v>
      </c>
      <c r="B31" s="15"/>
      <c r="C31" s="33"/>
      <c r="D31" s="36" t="s">
        <v>34</v>
      </c>
      <c r="E31" s="11">
        <v>50000</v>
      </c>
      <c r="F31" s="11">
        <v>29036</v>
      </c>
      <c r="G31" s="11"/>
      <c r="H31" s="27"/>
      <c r="I31" s="79">
        <v>29036</v>
      </c>
      <c r="J31" s="71"/>
      <c r="K31" s="11"/>
      <c r="L31" s="61">
        <f t="shared" si="2"/>
        <v>1</v>
      </c>
      <c r="M31" s="61">
        <f t="shared" si="3"/>
        <v>8.978051740076818E-05</v>
      </c>
      <c r="N31" s="67"/>
      <c r="O31" s="32"/>
    </row>
    <row r="32" spans="1:14" s="32" customFormat="1" ht="25.5">
      <c r="A32" s="132">
        <v>27</v>
      </c>
      <c r="B32" s="15"/>
      <c r="C32" s="33"/>
      <c r="D32" s="36" t="s">
        <v>696</v>
      </c>
      <c r="E32" s="11"/>
      <c r="F32" s="11">
        <v>4000000</v>
      </c>
      <c r="G32" s="11"/>
      <c r="H32" s="27"/>
      <c r="I32" s="79">
        <v>2951448</v>
      </c>
      <c r="J32" s="71"/>
      <c r="K32" s="11"/>
      <c r="L32" s="61">
        <f t="shared" si="2"/>
        <v>0.737862</v>
      </c>
      <c r="M32" s="61">
        <f t="shared" si="3"/>
        <v>0.009125999742439127</v>
      </c>
      <c r="N32" s="67"/>
    </row>
    <row r="33" spans="1:15" s="16" customFormat="1" ht="38.25">
      <c r="A33" s="131">
        <v>28</v>
      </c>
      <c r="B33" s="15"/>
      <c r="C33" s="33"/>
      <c r="D33" s="36" t="s">
        <v>35</v>
      </c>
      <c r="E33" s="11"/>
      <c r="F33" s="11">
        <v>3422200</v>
      </c>
      <c r="G33" s="11"/>
      <c r="H33" s="27"/>
      <c r="I33" s="79">
        <v>3390172</v>
      </c>
      <c r="J33" s="71"/>
      <c r="K33" s="11"/>
      <c r="L33" s="61">
        <f t="shared" si="2"/>
        <v>0.9906411080591433</v>
      </c>
      <c r="M33" s="61">
        <f t="shared" si="3"/>
        <v>0.010482552563631254</v>
      </c>
      <c r="N33" s="67"/>
      <c r="O33" s="32"/>
    </row>
    <row r="34" spans="1:15" s="16" customFormat="1" ht="12.75">
      <c r="A34" s="132">
        <v>29</v>
      </c>
      <c r="B34" s="15"/>
      <c r="C34" s="33"/>
      <c r="D34" s="36" t="s">
        <v>24</v>
      </c>
      <c r="E34" s="11"/>
      <c r="F34" s="11">
        <v>860000</v>
      </c>
      <c r="G34" s="11">
        <v>860000</v>
      </c>
      <c r="H34" s="27"/>
      <c r="I34" s="79">
        <v>860000</v>
      </c>
      <c r="J34" s="71">
        <v>860000</v>
      </c>
      <c r="K34" s="11"/>
      <c r="L34" s="61">
        <f t="shared" si="2"/>
        <v>1</v>
      </c>
      <c r="M34" s="61">
        <f t="shared" si="3"/>
        <v>0.0026591557020478247</v>
      </c>
      <c r="N34" s="67"/>
      <c r="O34" s="32"/>
    </row>
    <row r="35" spans="1:15" s="16" customFormat="1" ht="12.75">
      <c r="A35" s="131">
        <v>30</v>
      </c>
      <c r="B35" s="33"/>
      <c r="C35" s="33">
        <v>60016</v>
      </c>
      <c r="D35" s="38" t="s">
        <v>462</v>
      </c>
      <c r="E35" s="29">
        <f aca="true" t="shared" si="12" ref="E35:K35">SUM(E36:E46)</f>
        <v>7200000</v>
      </c>
      <c r="F35" s="29">
        <f t="shared" si="12"/>
        <v>5684959</v>
      </c>
      <c r="G35" s="29">
        <f>SUM(G36:G46)</f>
        <v>4760000</v>
      </c>
      <c r="H35" s="64">
        <f>SUM(H36:H46)</f>
        <v>0</v>
      </c>
      <c r="I35" s="78">
        <f t="shared" si="12"/>
        <v>5599274</v>
      </c>
      <c r="J35" s="76">
        <f t="shared" si="12"/>
        <v>4675103</v>
      </c>
      <c r="K35" s="29">
        <f t="shared" si="12"/>
        <v>0</v>
      </c>
      <c r="L35" s="265">
        <f t="shared" si="2"/>
        <v>0.984927771686656</v>
      </c>
      <c r="M35" s="265">
        <f t="shared" si="3"/>
        <v>0.01731318765631178</v>
      </c>
      <c r="N35" s="67"/>
      <c r="O35" s="32"/>
    </row>
    <row r="36" spans="1:15" s="16" customFormat="1" ht="12.75">
      <c r="A36" s="132">
        <v>31</v>
      </c>
      <c r="B36" s="15"/>
      <c r="C36" s="33"/>
      <c r="D36" s="36" t="s">
        <v>661</v>
      </c>
      <c r="E36" s="11">
        <v>2040000</v>
      </c>
      <c r="F36" s="11">
        <v>1950000</v>
      </c>
      <c r="G36" s="11">
        <v>1950000</v>
      </c>
      <c r="H36" s="27"/>
      <c r="I36" s="79">
        <v>1949897</v>
      </c>
      <c r="J36" s="71">
        <v>1949897</v>
      </c>
      <c r="K36" s="11"/>
      <c r="L36" s="61">
        <f t="shared" si="2"/>
        <v>0.9999471794871795</v>
      </c>
      <c r="M36" s="61">
        <f t="shared" si="3"/>
        <v>0.006029162472041799</v>
      </c>
      <c r="N36" s="67"/>
      <c r="O36" s="32"/>
    </row>
    <row r="37" spans="1:15" s="16" customFormat="1" ht="12.75">
      <c r="A37" s="131">
        <v>32</v>
      </c>
      <c r="B37" s="15"/>
      <c r="C37" s="33"/>
      <c r="D37" s="36" t="s">
        <v>36</v>
      </c>
      <c r="E37" s="11">
        <v>560000</v>
      </c>
      <c r="F37" s="11">
        <v>1000000</v>
      </c>
      <c r="G37" s="11">
        <v>1000000</v>
      </c>
      <c r="H37" s="27"/>
      <c r="I37" s="79">
        <v>979943</v>
      </c>
      <c r="J37" s="71">
        <v>979943</v>
      </c>
      <c r="K37" s="11"/>
      <c r="L37" s="61">
        <f t="shared" si="2"/>
        <v>0.979943</v>
      </c>
      <c r="M37" s="61">
        <f t="shared" si="3"/>
        <v>0.003030024437362618</v>
      </c>
      <c r="N37" s="67"/>
      <c r="O37" s="32"/>
    </row>
    <row r="38" spans="1:15" s="16" customFormat="1" ht="38.25">
      <c r="A38" s="132">
        <v>33</v>
      </c>
      <c r="B38" s="15"/>
      <c r="C38" s="33"/>
      <c r="D38" s="36" t="s">
        <v>37</v>
      </c>
      <c r="E38" s="11">
        <v>300000</v>
      </c>
      <c r="F38" s="11">
        <v>40000</v>
      </c>
      <c r="G38" s="11"/>
      <c r="H38" s="27"/>
      <c r="I38" s="79">
        <v>40000</v>
      </c>
      <c r="J38" s="71"/>
      <c r="K38" s="11"/>
      <c r="L38" s="61">
        <f t="shared" si="2"/>
        <v>1</v>
      </c>
      <c r="M38" s="61">
        <f t="shared" si="3"/>
        <v>0.00012368166056036395</v>
      </c>
      <c r="N38" s="67"/>
      <c r="O38" s="32"/>
    </row>
    <row r="39" spans="1:15" s="16" customFormat="1" ht="25.5">
      <c r="A39" s="131">
        <v>34</v>
      </c>
      <c r="B39" s="15"/>
      <c r="C39" s="33"/>
      <c r="D39" s="36" t="s">
        <v>696</v>
      </c>
      <c r="E39" s="11">
        <v>2200000</v>
      </c>
      <c r="F39" s="11"/>
      <c r="G39" s="11"/>
      <c r="H39" s="27"/>
      <c r="I39" s="79"/>
      <c r="J39" s="71"/>
      <c r="K39" s="11"/>
      <c r="L39" s="61"/>
      <c r="M39" s="61">
        <f t="shared" si="3"/>
        <v>0</v>
      </c>
      <c r="N39" s="67"/>
      <c r="O39" s="32"/>
    </row>
    <row r="40" spans="1:15" s="16" customFormat="1" ht="38.25">
      <c r="A40" s="132">
        <v>35</v>
      </c>
      <c r="B40" s="15"/>
      <c r="C40" s="33"/>
      <c r="D40" s="36" t="s">
        <v>38</v>
      </c>
      <c r="E40" s="11">
        <v>500000</v>
      </c>
      <c r="F40" s="11">
        <v>399559</v>
      </c>
      <c r="G40" s="11"/>
      <c r="H40" s="27"/>
      <c r="I40" s="79">
        <v>399559</v>
      </c>
      <c r="J40" s="71"/>
      <c r="K40" s="11"/>
      <c r="L40" s="61">
        <f t="shared" si="2"/>
        <v>1</v>
      </c>
      <c r="M40" s="61">
        <f t="shared" si="3"/>
        <v>0.0012354530152959614</v>
      </c>
      <c r="N40" s="67"/>
      <c r="O40" s="32"/>
    </row>
    <row r="41" spans="1:14" s="32" customFormat="1" ht="38.25">
      <c r="A41" s="131">
        <v>36</v>
      </c>
      <c r="B41" s="15"/>
      <c r="C41" s="33"/>
      <c r="D41" s="36" t="s">
        <v>39</v>
      </c>
      <c r="E41" s="11">
        <v>100000</v>
      </c>
      <c r="F41" s="11">
        <v>85400</v>
      </c>
      <c r="G41" s="11"/>
      <c r="H41" s="27"/>
      <c r="I41" s="79">
        <v>85400</v>
      </c>
      <c r="J41" s="71"/>
      <c r="K41" s="11"/>
      <c r="L41" s="61">
        <f t="shared" si="2"/>
        <v>1</v>
      </c>
      <c r="M41" s="61">
        <f t="shared" si="3"/>
        <v>0.00026406034529637704</v>
      </c>
      <c r="N41" s="67"/>
    </row>
    <row r="42" spans="1:15" s="16" customFormat="1" ht="25.5">
      <c r="A42" s="132">
        <v>37</v>
      </c>
      <c r="B42" s="15"/>
      <c r="C42" s="33"/>
      <c r="D42" s="36" t="s">
        <v>40</v>
      </c>
      <c r="E42" s="11">
        <v>400000</v>
      </c>
      <c r="F42" s="11">
        <v>400000</v>
      </c>
      <c r="G42" s="11"/>
      <c r="H42" s="27"/>
      <c r="I42" s="79">
        <v>399212</v>
      </c>
      <c r="J42" s="71"/>
      <c r="K42" s="11"/>
      <c r="L42" s="61">
        <f t="shared" si="2"/>
        <v>0.99803</v>
      </c>
      <c r="M42" s="61">
        <f t="shared" si="3"/>
        <v>0.0012343800768906002</v>
      </c>
      <c r="N42" s="67"/>
      <c r="O42" s="32"/>
    </row>
    <row r="43" spans="1:15" s="16" customFormat="1" ht="12.75">
      <c r="A43" s="131">
        <v>38</v>
      </c>
      <c r="B43" s="15"/>
      <c r="C43" s="33"/>
      <c r="D43" s="36" t="s">
        <v>41</v>
      </c>
      <c r="E43" s="11">
        <v>80000</v>
      </c>
      <c r="F43" s="11">
        <v>390000</v>
      </c>
      <c r="G43" s="11">
        <v>390000</v>
      </c>
      <c r="H43" s="27"/>
      <c r="I43" s="79">
        <v>367366</v>
      </c>
      <c r="J43" s="71">
        <v>367366</v>
      </c>
      <c r="K43" s="11"/>
      <c r="L43" s="61">
        <f t="shared" si="2"/>
        <v>0.9419641025641026</v>
      </c>
      <c r="M43" s="61">
        <f t="shared" si="3"/>
        <v>0.0011359109228354664</v>
      </c>
      <c r="N43" s="67"/>
      <c r="O43" s="32"/>
    </row>
    <row r="44" spans="1:15" s="16" customFormat="1" ht="12.75">
      <c r="A44" s="132">
        <v>39</v>
      </c>
      <c r="B44" s="15"/>
      <c r="C44" s="33"/>
      <c r="D44" s="36" t="s">
        <v>42</v>
      </c>
      <c r="E44" s="11"/>
      <c r="F44" s="11">
        <v>200000</v>
      </c>
      <c r="G44" s="11">
        <v>200000</v>
      </c>
      <c r="H44" s="27"/>
      <c r="I44" s="79">
        <v>173808</v>
      </c>
      <c r="J44" s="71">
        <v>173808</v>
      </c>
      <c r="K44" s="11"/>
      <c r="L44" s="61">
        <f t="shared" si="2"/>
        <v>0.86904</v>
      </c>
      <c r="M44" s="61">
        <f t="shared" si="3"/>
        <v>0.0005374215514668934</v>
      </c>
      <c r="N44" s="67"/>
      <c r="O44" s="32"/>
    </row>
    <row r="45" spans="1:15" s="16" customFormat="1" ht="12.75">
      <c r="A45" s="131">
        <v>40</v>
      </c>
      <c r="B45" s="15"/>
      <c r="C45" s="33"/>
      <c r="D45" s="36" t="s">
        <v>663</v>
      </c>
      <c r="E45" s="11">
        <v>950000</v>
      </c>
      <c r="F45" s="11">
        <v>1150000</v>
      </c>
      <c r="G45" s="11">
        <v>1150000</v>
      </c>
      <c r="H45" s="27"/>
      <c r="I45" s="79">
        <v>1134095</v>
      </c>
      <c r="J45" s="71">
        <v>1134095</v>
      </c>
      <c r="K45" s="11"/>
      <c r="L45" s="61">
        <f t="shared" si="2"/>
        <v>0.9861695652173913</v>
      </c>
      <c r="M45" s="61">
        <f t="shared" si="3"/>
        <v>0.0035066688208301488</v>
      </c>
      <c r="N45" s="67"/>
      <c r="O45" s="32"/>
    </row>
    <row r="46" spans="1:15" s="16" customFormat="1" ht="12.75">
      <c r="A46" s="132">
        <v>41</v>
      </c>
      <c r="B46" s="15"/>
      <c r="C46" s="33"/>
      <c r="D46" s="36" t="s">
        <v>664</v>
      </c>
      <c r="E46" s="11">
        <v>70000</v>
      </c>
      <c r="F46" s="11">
        <v>70000</v>
      </c>
      <c r="G46" s="11">
        <v>70000</v>
      </c>
      <c r="H46" s="27"/>
      <c r="I46" s="79">
        <v>69994</v>
      </c>
      <c r="J46" s="71">
        <v>69994</v>
      </c>
      <c r="K46" s="11"/>
      <c r="L46" s="61">
        <f t="shared" si="2"/>
        <v>0.9999142857142858</v>
      </c>
      <c r="M46" s="61">
        <f t="shared" si="3"/>
        <v>0.00021642435373155284</v>
      </c>
      <c r="N46" s="67"/>
      <c r="O46" s="32"/>
    </row>
    <row r="47" spans="1:15" s="16" customFormat="1" ht="12.75">
      <c r="A47" s="131">
        <v>42</v>
      </c>
      <c r="B47" s="33"/>
      <c r="C47" s="33">
        <v>60017</v>
      </c>
      <c r="D47" s="38" t="s">
        <v>26</v>
      </c>
      <c r="E47" s="29">
        <f aca="true" t="shared" si="13" ref="E47:K47">SUM(E48:E51)</f>
        <v>300000</v>
      </c>
      <c r="F47" s="29">
        <f t="shared" si="13"/>
        <v>602120</v>
      </c>
      <c r="G47" s="29">
        <f>SUM(G48:G51)</f>
        <v>139700</v>
      </c>
      <c r="H47" s="64">
        <f>SUM(H48:H51)</f>
        <v>0</v>
      </c>
      <c r="I47" s="78">
        <f t="shared" si="13"/>
        <v>589600</v>
      </c>
      <c r="J47" s="76">
        <f t="shared" si="13"/>
        <v>133181</v>
      </c>
      <c r="K47" s="29">
        <f t="shared" si="13"/>
        <v>0</v>
      </c>
      <c r="L47" s="265">
        <f t="shared" si="2"/>
        <v>0.9792068026307048</v>
      </c>
      <c r="M47" s="265">
        <f t="shared" si="3"/>
        <v>0.0018230676766597645</v>
      </c>
      <c r="N47" s="67"/>
      <c r="O47" s="32"/>
    </row>
    <row r="48" spans="1:15" s="16" customFormat="1" ht="12.75">
      <c r="A48" s="132">
        <v>43</v>
      </c>
      <c r="B48" s="15"/>
      <c r="C48" s="33"/>
      <c r="D48" s="36" t="s">
        <v>661</v>
      </c>
      <c r="E48" s="11">
        <v>100000</v>
      </c>
      <c r="F48" s="11">
        <v>100000</v>
      </c>
      <c r="G48" s="11">
        <v>100000</v>
      </c>
      <c r="H48" s="27"/>
      <c r="I48" s="79">
        <v>100000</v>
      </c>
      <c r="J48" s="71">
        <v>100000</v>
      </c>
      <c r="K48" s="11"/>
      <c r="L48" s="61">
        <f t="shared" si="2"/>
        <v>1</v>
      </c>
      <c r="M48" s="61">
        <f t="shared" si="3"/>
        <v>0.00030920415140090986</v>
      </c>
      <c r="N48" s="67"/>
      <c r="O48" s="32"/>
    </row>
    <row r="49" spans="1:15" s="16" customFormat="1" ht="25.5">
      <c r="A49" s="131">
        <v>44</v>
      </c>
      <c r="B49" s="15"/>
      <c r="C49" s="33"/>
      <c r="D49" s="36" t="s">
        <v>43</v>
      </c>
      <c r="E49" s="11"/>
      <c r="F49" s="11">
        <v>39700</v>
      </c>
      <c r="G49" s="11">
        <v>39700</v>
      </c>
      <c r="H49" s="27"/>
      <c r="I49" s="79">
        <v>33181</v>
      </c>
      <c r="J49" s="71">
        <v>33181</v>
      </c>
      <c r="K49" s="11"/>
      <c r="L49" s="61">
        <f t="shared" si="2"/>
        <v>0.835793450881612</v>
      </c>
      <c r="M49" s="61">
        <f t="shared" si="3"/>
        <v>0.0001025970294763359</v>
      </c>
      <c r="N49" s="67"/>
      <c r="O49" s="32"/>
    </row>
    <row r="50" spans="1:15" s="16" customFormat="1" ht="38.25">
      <c r="A50" s="132">
        <v>45</v>
      </c>
      <c r="B50" s="15"/>
      <c r="C50" s="33"/>
      <c r="D50" s="36" t="s">
        <v>44</v>
      </c>
      <c r="E50" s="11">
        <v>150000</v>
      </c>
      <c r="F50" s="11">
        <v>449000</v>
      </c>
      <c r="G50" s="11"/>
      <c r="H50" s="27"/>
      <c r="I50" s="79">
        <v>442999</v>
      </c>
      <c r="J50" s="71"/>
      <c r="K50" s="11"/>
      <c r="L50" s="61">
        <f t="shared" si="2"/>
        <v>0.9866347438752784</v>
      </c>
      <c r="M50" s="61">
        <f t="shared" si="3"/>
        <v>0.0013697712986645166</v>
      </c>
      <c r="N50" s="67"/>
      <c r="O50" s="32"/>
    </row>
    <row r="51" spans="1:15" s="16" customFormat="1" ht="25.5">
      <c r="A51" s="131">
        <v>46</v>
      </c>
      <c r="B51" s="15"/>
      <c r="C51" s="33"/>
      <c r="D51" s="36" t="s">
        <v>45</v>
      </c>
      <c r="E51" s="11">
        <v>50000</v>
      </c>
      <c r="F51" s="11">
        <v>13420</v>
      </c>
      <c r="G51" s="11"/>
      <c r="H51" s="27"/>
      <c r="I51" s="79">
        <v>13420</v>
      </c>
      <c r="J51" s="71"/>
      <c r="K51" s="11"/>
      <c r="L51" s="61">
        <f t="shared" si="2"/>
        <v>1</v>
      </c>
      <c r="M51" s="61">
        <f t="shared" si="3"/>
        <v>4.1495197118002105E-05</v>
      </c>
      <c r="N51" s="67"/>
      <c r="O51" s="32"/>
    </row>
    <row r="52" spans="1:15" s="16" customFormat="1" ht="12.75">
      <c r="A52" s="132">
        <v>47</v>
      </c>
      <c r="B52" s="33"/>
      <c r="C52" s="33">
        <v>60095</v>
      </c>
      <c r="D52" s="38" t="s">
        <v>455</v>
      </c>
      <c r="E52" s="29">
        <f aca="true" t="shared" si="14" ref="E52:K52">SUM(E53:E54)</f>
        <v>900000</v>
      </c>
      <c r="F52" s="29">
        <f t="shared" si="14"/>
        <v>265000</v>
      </c>
      <c r="G52" s="29">
        <f>SUM(G53:G54)</f>
        <v>0</v>
      </c>
      <c r="H52" s="64">
        <f>SUM(H53:H54)</f>
        <v>0</v>
      </c>
      <c r="I52" s="78">
        <f t="shared" si="14"/>
        <v>249774</v>
      </c>
      <c r="J52" s="76">
        <f t="shared" si="14"/>
        <v>0</v>
      </c>
      <c r="K52" s="29">
        <f t="shared" si="14"/>
        <v>0</v>
      </c>
      <c r="L52" s="265">
        <f t="shared" si="2"/>
        <v>0.9425433962264151</v>
      </c>
      <c r="M52" s="265">
        <f t="shared" si="3"/>
        <v>0.0007723115771201086</v>
      </c>
      <c r="N52" s="67"/>
      <c r="O52" s="32"/>
    </row>
    <row r="53" spans="1:15" s="16" customFormat="1" ht="38.25">
      <c r="A53" s="131">
        <v>48</v>
      </c>
      <c r="B53" s="15"/>
      <c r="C53" s="33"/>
      <c r="D53" s="36" t="s">
        <v>46</v>
      </c>
      <c r="E53" s="11">
        <v>900000</v>
      </c>
      <c r="F53" s="11">
        <v>239000</v>
      </c>
      <c r="G53" s="11"/>
      <c r="H53" s="27"/>
      <c r="I53" s="79">
        <v>238602</v>
      </c>
      <c r="J53" s="71"/>
      <c r="K53" s="11"/>
      <c r="L53" s="61">
        <f t="shared" si="2"/>
        <v>0.9983347280334728</v>
      </c>
      <c r="M53" s="61">
        <f t="shared" si="3"/>
        <v>0.0007377672893255989</v>
      </c>
      <c r="N53" s="67"/>
      <c r="O53" s="32"/>
    </row>
    <row r="54" spans="1:15" s="16" customFormat="1" ht="25.5">
      <c r="A54" s="132">
        <v>49</v>
      </c>
      <c r="B54" s="15"/>
      <c r="C54" s="33"/>
      <c r="D54" s="36" t="s">
        <v>47</v>
      </c>
      <c r="E54" s="11"/>
      <c r="F54" s="11">
        <v>26000</v>
      </c>
      <c r="G54" s="11"/>
      <c r="H54" s="27"/>
      <c r="I54" s="79">
        <v>11172</v>
      </c>
      <c r="J54" s="71"/>
      <c r="K54" s="11"/>
      <c r="L54" s="61">
        <f t="shared" si="2"/>
        <v>0.4296923076923077</v>
      </c>
      <c r="M54" s="61">
        <f t="shared" si="3"/>
        <v>3.454428779450965E-05</v>
      </c>
      <c r="N54" s="67"/>
      <c r="O54" s="32"/>
    </row>
    <row r="55" spans="1:14" s="32" customFormat="1" ht="21.75" customHeight="1">
      <c r="A55" s="133">
        <v>50</v>
      </c>
      <c r="B55" s="128">
        <v>630</v>
      </c>
      <c r="C55" s="18"/>
      <c r="D55" s="19" t="s">
        <v>48</v>
      </c>
      <c r="E55" s="19">
        <f aca="true" t="shared" si="15" ref="E55:K56">E56</f>
        <v>17000</v>
      </c>
      <c r="F55" s="19">
        <f t="shared" si="15"/>
        <v>17000</v>
      </c>
      <c r="G55" s="19">
        <f t="shared" si="15"/>
        <v>17000</v>
      </c>
      <c r="H55" s="62">
        <f t="shared" si="15"/>
        <v>14806</v>
      </c>
      <c r="I55" s="77">
        <f t="shared" si="15"/>
        <v>15499</v>
      </c>
      <c r="J55" s="129">
        <f t="shared" si="15"/>
        <v>15499</v>
      </c>
      <c r="K55" s="19">
        <f t="shared" si="15"/>
        <v>13523</v>
      </c>
      <c r="L55" s="190">
        <f t="shared" si="2"/>
        <v>0.9117058823529411</v>
      </c>
      <c r="M55" s="190">
        <f t="shared" si="3"/>
        <v>4.792355142562702E-05</v>
      </c>
      <c r="N55" s="67"/>
    </row>
    <row r="56" spans="1:15" s="16" customFormat="1" ht="12.75">
      <c r="A56" s="132">
        <v>51</v>
      </c>
      <c r="B56" s="33"/>
      <c r="C56" s="33">
        <v>63001</v>
      </c>
      <c r="D56" s="40" t="s">
        <v>49</v>
      </c>
      <c r="E56" s="29">
        <f t="shared" si="15"/>
        <v>17000</v>
      </c>
      <c r="F56" s="29">
        <f t="shared" si="15"/>
        <v>17000</v>
      </c>
      <c r="G56" s="29">
        <f t="shared" si="15"/>
        <v>17000</v>
      </c>
      <c r="H56" s="64">
        <f t="shared" si="15"/>
        <v>14806</v>
      </c>
      <c r="I56" s="78">
        <f t="shared" si="15"/>
        <v>15499</v>
      </c>
      <c r="J56" s="76">
        <f t="shared" si="15"/>
        <v>15499</v>
      </c>
      <c r="K56" s="29">
        <f t="shared" si="15"/>
        <v>13523</v>
      </c>
      <c r="L56" s="265">
        <f t="shared" si="2"/>
        <v>0.9117058823529411</v>
      </c>
      <c r="M56" s="265">
        <f t="shared" si="3"/>
        <v>4.792355142562702E-05</v>
      </c>
      <c r="N56" s="67"/>
      <c r="O56" s="32"/>
    </row>
    <row r="57" spans="1:14" s="32" customFormat="1" ht="25.5">
      <c r="A57" s="131">
        <v>52</v>
      </c>
      <c r="B57" s="15"/>
      <c r="C57" s="15"/>
      <c r="D57" s="37" t="s">
        <v>244</v>
      </c>
      <c r="E57" s="11">
        <v>17000</v>
      </c>
      <c r="F57" s="11">
        <v>17000</v>
      </c>
      <c r="G57" s="11">
        <v>17000</v>
      </c>
      <c r="H57" s="27">
        <v>14806</v>
      </c>
      <c r="I57" s="79">
        <v>15499</v>
      </c>
      <c r="J57" s="71">
        <v>15499</v>
      </c>
      <c r="K57" s="11">
        <v>13523</v>
      </c>
      <c r="L57" s="61">
        <f t="shared" si="2"/>
        <v>0.9117058823529411</v>
      </c>
      <c r="M57" s="61">
        <f t="shared" si="3"/>
        <v>4.792355142562702E-05</v>
      </c>
      <c r="N57" s="67"/>
    </row>
    <row r="58" spans="1:14" s="32" customFormat="1" ht="21.75" customHeight="1">
      <c r="A58" s="130">
        <v>53</v>
      </c>
      <c r="B58" s="128">
        <v>700</v>
      </c>
      <c r="C58" s="18"/>
      <c r="D58" s="19" t="s">
        <v>463</v>
      </c>
      <c r="E58" s="19">
        <f aca="true" t="shared" si="16" ref="E58:K58">E59+E67+E79+E84+E86</f>
        <v>25424000</v>
      </c>
      <c r="F58" s="19">
        <f t="shared" si="16"/>
        <v>33007462</v>
      </c>
      <c r="G58" s="19">
        <f>G59+G67+G79+G84+G86</f>
        <v>30795362</v>
      </c>
      <c r="H58" s="62">
        <f>H59+H67+H79+H84+H86</f>
        <v>700</v>
      </c>
      <c r="I58" s="77">
        <f t="shared" si="16"/>
        <v>26394937</v>
      </c>
      <c r="J58" s="129">
        <f t="shared" si="16"/>
        <v>25745763</v>
      </c>
      <c r="K58" s="19">
        <f t="shared" si="16"/>
        <v>629</v>
      </c>
      <c r="L58" s="190">
        <f t="shared" si="2"/>
        <v>0.7996657543679062</v>
      </c>
      <c r="M58" s="190">
        <f t="shared" si="3"/>
        <v>0.08161424096365477</v>
      </c>
      <c r="N58" s="67"/>
    </row>
    <row r="59" spans="1:15" s="16" customFormat="1" ht="12.75">
      <c r="A59" s="131">
        <v>54</v>
      </c>
      <c r="B59" s="33"/>
      <c r="C59" s="33">
        <v>70001</v>
      </c>
      <c r="D59" s="38" t="s">
        <v>464</v>
      </c>
      <c r="E59" s="29">
        <f aca="true" t="shared" si="17" ref="E59:K59">SUM(E60:E66)</f>
        <v>237000</v>
      </c>
      <c r="F59" s="29">
        <f t="shared" si="17"/>
        <v>789100</v>
      </c>
      <c r="G59" s="29">
        <f>SUM(G60:G66)</f>
        <v>77000</v>
      </c>
      <c r="H59" s="64">
        <f>SUM(H60:H66)</f>
        <v>0</v>
      </c>
      <c r="I59" s="78">
        <f t="shared" si="17"/>
        <v>710028</v>
      </c>
      <c r="J59" s="76">
        <f t="shared" si="17"/>
        <v>60854</v>
      </c>
      <c r="K59" s="29">
        <f t="shared" si="17"/>
        <v>0</v>
      </c>
      <c r="L59" s="265">
        <f t="shared" si="2"/>
        <v>0.8997947028260043</v>
      </c>
      <c r="M59" s="265">
        <f t="shared" si="3"/>
        <v>0.0021954360521088522</v>
      </c>
      <c r="N59" s="67"/>
      <c r="O59" s="32"/>
    </row>
    <row r="60" spans="1:15" s="16" customFormat="1" ht="38.25">
      <c r="A60" s="132">
        <v>55</v>
      </c>
      <c r="B60" s="15"/>
      <c r="C60" s="15"/>
      <c r="D60" s="36" t="s">
        <v>50</v>
      </c>
      <c r="E60" s="11">
        <v>160000</v>
      </c>
      <c r="F60" s="11">
        <v>160000</v>
      </c>
      <c r="G60" s="11"/>
      <c r="H60" s="27"/>
      <c r="I60" s="79">
        <v>101557</v>
      </c>
      <c r="J60" s="71"/>
      <c r="K60" s="11"/>
      <c r="L60" s="61">
        <f t="shared" si="2"/>
        <v>0.63473125</v>
      </c>
      <c r="M60" s="61">
        <f t="shared" si="3"/>
        <v>0.00031401846003822204</v>
      </c>
      <c r="N60" s="67"/>
      <c r="O60" s="32"/>
    </row>
    <row r="61" spans="1:15" s="16" customFormat="1" ht="25.5">
      <c r="A61" s="131">
        <v>56</v>
      </c>
      <c r="B61" s="15"/>
      <c r="C61" s="15"/>
      <c r="D61" s="36" t="s">
        <v>51</v>
      </c>
      <c r="E61" s="11">
        <v>57000</v>
      </c>
      <c r="F61" s="11">
        <v>57000</v>
      </c>
      <c r="G61" s="11">
        <v>57000</v>
      </c>
      <c r="H61" s="27"/>
      <c r="I61" s="79">
        <v>55854</v>
      </c>
      <c r="J61" s="71">
        <v>55854</v>
      </c>
      <c r="K61" s="11"/>
      <c r="L61" s="61">
        <f t="shared" si="2"/>
        <v>0.9798947368421053</v>
      </c>
      <c r="M61" s="61">
        <f t="shared" si="3"/>
        <v>0.0001727028867234642</v>
      </c>
      <c r="N61" s="67"/>
      <c r="O61" s="32"/>
    </row>
    <row r="62" spans="1:14" s="32" customFormat="1" ht="38.25">
      <c r="A62" s="132">
        <v>57</v>
      </c>
      <c r="B62" s="15"/>
      <c r="C62" s="15"/>
      <c r="D62" s="36" t="s">
        <v>52</v>
      </c>
      <c r="E62" s="11">
        <v>20000</v>
      </c>
      <c r="F62" s="11">
        <v>20000</v>
      </c>
      <c r="G62" s="11">
        <v>20000</v>
      </c>
      <c r="H62" s="27"/>
      <c r="I62" s="79">
        <v>5000</v>
      </c>
      <c r="J62" s="71">
        <v>5000</v>
      </c>
      <c r="K62" s="11"/>
      <c r="L62" s="61">
        <f t="shared" si="2"/>
        <v>0.25</v>
      </c>
      <c r="M62" s="61">
        <f t="shared" si="3"/>
        <v>1.5460207570045493E-05</v>
      </c>
      <c r="N62" s="67"/>
    </row>
    <row r="63" spans="1:15" s="16" customFormat="1" ht="38.25">
      <c r="A63" s="131">
        <v>58</v>
      </c>
      <c r="B63" s="15"/>
      <c r="C63" s="15"/>
      <c r="D63" s="36" t="s">
        <v>53</v>
      </c>
      <c r="E63" s="11"/>
      <c r="F63" s="11">
        <v>503000</v>
      </c>
      <c r="G63" s="11"/>
      <c r="H63" s="27"/>
      <c r="I63" s="79">
        <v>502879</v>
      </c>
      <c r="J63" s="71"/>
      <c r="K63" s="11"/>
      <c r="L63" s="61">
        <f t="shared" si="2"/>
        <v>0.9997594433399603</v>
      </c>
      <c r="M63" s="61">
        <f t="shared" si="3"/>
        <v>0.0015549227445233816</v>
      </c>
      <c r="N63" s="67"/>
      <c r="O63" s="32"/>
    </row>
    <row r="64" spans="1:15" s="16" customFormat="1" ht="38.25">
      <c r="A64" s="132">
        <v>59</v>
      </c>
      <c r="B64" s="15"/>
      <c r="C64" s="15"/>
      <c r="D64" s="36" t="s">
        <v>54</v>
      </c>
      <c r="E64" s="11"/>
      <c r="F64" s="11">
        <v>30500</v>
      </c>
      <c r="G64" s="11"/>
      <c r="H64" s="27"/>
      <c r="I64" s="79">
        <v>26840</v>
      </c>
      <c r="J64" s="71"/>
      <c r="K64" s="11"/>
      <c r="L64" s="61">
        <f t="shared" si="2"/>
        <v>0.88</v>
      </c>
      <c r="M64" s="61">
        <f t="shared" si="3"/>
        <v>8.299039423600421E-05</v>
      </c>
      <c r="N64" s="67"/>
      <c r="O64" s="32"/>
    </row>
    <row r="65" spans="1:15" s="16" customFormat="1" ht="38.25">
      <c r="A65" s="131">
        <v>60</v>
      </c>
      <c r="B65" s="15"/>
      <c r="C65" s="15"/>
      <c r="D65" s="36" t="s">
        <v>55</v>
      </c>
      <c r="E65" s="11"/>
      <c r="F65" s="11">
        <v>7600</v>
      </c>
      <c r="G65" s="11"/>
      <c r="H65" s="27"/>
      <c r="I65" s="79">
        <v>7564</v>
      </c>
      <c r="J65" s="71"/>
      <c r="K65" s="11"/>
      <c r="L65" s="61">
        <f t="shared" si="2"/>
        <v>0.9952631578947368</v>
      </c>
      <c r="M65" s="61">
        <f t="shared" si="3"/>
        <v>2.338820201196482E-05</v>
      </c>
      <c r="N65" s="67"/>
      <c r="O65" s="32"/>
    </row>
    <row r="66" spans="1:15" s="16" customFormat="1" ht="51">
      <c r="A66" s="132">
        <v>61</v>
      </c>
      <c r="B66" s="15"/>
      <c r="C66" s="15"/>
      <c r="D66" s="36" t="s">
        <v>56</v>
      </c>
      <c r="E66" s="11"/>
      <c r="F66" s="11">
        <v>11000</v>
      </c>
      <c r="G66" s="11"/>
      <c r="H66" s="27"/>
      <c r="I66" s="79">
        <v>10334</v>
      </c>
      <c r="J66" s="71"/>
      <c r="K66" s="11"/>
      <c r="L66" s="61">
        <f t="shared" si="2"/>
        <v>0.9394545454545454</v>
      </c>
      <c r="M66" s="61">
        <f t="shared" si="3"/>
        <v>3.195315700577002E-05</v>
      </c>
      <c r="N66" s="67"/>
      <c r="O66" s="32"/>
    </row>
    <row r="67" spans="1:15" s="16" customFormat="1" ht="25.5">
      <c r="A67" s="131">
        <v>62</v>
      </c>
      <c r="B67" s="33"/>
      <c r="C67" s="33">
        <v>70004</v>
      </c>
      <c r="D67" s="38" t="s">
        <v>465</v>
      </c>
      <c r="E67" s="29">
        <f aca="true" t="shared" si="18" ref="E67:K67">SUM(E68:E78)</f>
        <v>20187000</v>
      </c>
      <c r="F67" s="29">
        <f t="shared" si="18"/>
        <v>22217362</v>
      </c>
      <c r="G67" s="29">
        <f>SUM(G68:G78)</f>
        <v>22217362</v>
      </c>
      <c r="H67" s="64">
        <f>SUM(H68:H78)</f>
        <v>0</v>
      </c>
      <c r="I67" s="78">
        <f t="shared" si="18"/>
        <v>18493243</v>
      </c>
      <c r="J67" s="76">
        <f t="shared" si="18"/>
        <v>18493243</v>
      </c>
      <c r="K67" s="29">
        <f t="shared" si="18"/>
        <v>0</v>
      </c>
      <c r="L67" s="265">
        <f t="shared" si="2"/>
        <v>0.8323779843889657</v>
      </c>
      <c r="M67" s="265">
        <f t="shared" si="3"/>
        <v>0.05718187508465816</v>
      </c>
      <c r="N67" s="67"/>
      <c r="O67" s="32"/>
    </row>
    <row r="68" spans="1:15" s="16" customFormat="1" ht="25.5">
      <c r="A68" s="132">
        <v>63</v>
      </c>
      <c r="B68" s="15"/>
      <c r="C68" s="15"/>
      <c r="D68" s="36" t="s">
        <v>57</v>
      </c>
      <c r="E68" s="11">
        <v>650000</v>
      </c>
      <c r="F68" s="11">
        <v>667490</v>
      </c>
      <c r="G68" s="11">
        <v>667490</v>
      </c>
      <c r="H68" s="27"/>
      <c r="I68" s="79">
        <v>616050</v>
      </c>
      <c r="J68" s="71">
        <v>616050</v>
      </c>
      <c r="K68" s="11"/>
      <c r="L68" s="61">
        <f t="shared" si="2"/>
        <v>0.9229351750588024</v>
      </c>
      <c r="M68" s="61">
        <f t="shared" si="3"/>
        <v>0.0019048521747053052</v>
      </c>
      <c r="N68" s="67"/>
      <c r="O68" s="32"/>
    </row>
    <row r="69" spans="1:15" s="16" customFormat="1" ht="25.5">
      <c r="A69" s="131">
        <v>64</v>
      </c>
      <c r="B69" s="15"/>
      <c r="C69" s="15"/>
      <c r="D69" s="36" t="s">
        <v>58</v>
      </c>
      <c r="E69" s="11">
        <v>2100000</v>
      </c>
      <c r="F69" s="11">
        <v>2270000</v>
      </c>
      <c r="G69" s="11">
        <v>2270000</v>
      </c>
      <c r="H69" s="27"/>
      <c r="I69" s="79">
        <v>2170267</v>
      </c>
      <c r="J69" s="71">
        <v>2170267</v>
      </c>
      <c r="K69" s="11"/>
      <c r="L69" s="61">
        <f t="shared" si="2"/>
        <v>0.9560647577092511</v>
      </c>
      <c r="M69" s="61">
        <f t="shared" si="3"/>
        <v>0.006710555660483984</v>
      </c>
      <c r="N69" s="67"/>
      <c r="O69" s="32"/>
    </row>
    <row r="70" spans="1:15" s="16" customFormat="1" ht="25.5">
      <c r="A70" s="132">
        <v>65</v>
      </c>
      <c r="B70" s="15"/>
      <c r="C70" s="15"/>
      <c r="D70" s="36" t="s">
        <v>59</v>
      </c>
      <c r="E70" s="11">
        <v>3500000</v>
      </c>
      <c r="F70" s="11">
        <v>4000000</v>
      </c>
      <c r="G70" s="11">
        <v>4000000</v>
      </c>
      <c r="H70" s="27"/>
      <c r="I70" s="79">
        <v>1475340</v>
      </c>
      <c r="J70" s="71">
        <v>1475340</v>
      </c>
      <c r="K70" s="11"/>
      <c r="L70" s="61">
        <f t="shared" si="2"/>
        <v>0.368835</v>
      </c>
      <c r="M70" s="61">
        <f t="shared" si="3"/>
        <v>0.004561812527278183</v>
      </c>
      <c r="N70" s="67"/>
      <c r="O70" s="32"/>
    </row>
    <row r="71" spans="1:15" s="16" customFormat="1" ht="25.5">
      <c r="A71" s="131">
        <v>66</v>
      </c>
      <c r="B71" s="15"/>
      <c r="C71" s="15"/>
      <c r="D71" s="36" t="s">
        <v>60</v>
      </c>
      <c r="E71" s="11">
        <v>600000</v>
      </c>
      <c r="F71" s="11">
        <v>600000</v>
      </c>
      <c r="G71" s="11">
        <v>600000</v>
      </c>
      <c r="H71" s="27"/>
      <c r="I71" s="79">
        <v>532451</v>
      </c>
      <c r="J71" s="71">
        <v>532451</v>
      </c>
      <c r="K71" s="11"/>
      <c r="L71" s="61">
        <f aca="true" t="shared" si="19" ref="L71:L134">I71/F71</f>
        <v>0.8874183333333333</v>
      </c>
      <c r="M71" s="61">
        <f aca="true" t="shared" si="20" ref="M71:M134">I71/$I$634</f>
        <v>0.0016463605961756585</v>
      </c>
      <c r="N71" s="67"/>
      <c r="O71" s="32"/>
    </row>
    <row r="72" spans="1:15" s="16" customFormat="1" ht="25.5">
      <c r="A72" s="132">
        <v>67</v>
      </c>
      <c r="B72" s="15"/>
      <c r="C72" s="15"/>
      <c r="D72" s="36" t="s">
        <v>61</v>
      </c>
      <c r="E72" s="11">
        <v>2600000</v>
      </c>
      <c r="F72" s="11">
        <v>3350000</v>
      </c>
      <c r="G72" s="11">
        <v>3350000</v>
      </c>
      <c r="H72" s="27"/>
      <c r="I72" s="79">
        <v>3305051</v>
      </c>
      <c r="J72" s="71">
        <v>3305051</v>
      </c>
      <c r="K72" s="11"/>
      <c r="L72" s="61">
        <f t="shared" si="19"/>
        <v>0.9865823880597014</v>
      </c>
      <c r="M72" s="61">
        <f t="shared" si="20"/>
        <v>0.010219354897917286</v>
      </c>
      <c r="N72" s="67"/>
      <c r="O72" s="32"/>
    </row>
    <row r="73" spans="1:14" s="32" customFormat="1" ht="25.5">
      <c r="A73" s="131">
        <v>68</v>
      </c>
      <c r="B73" s="15"/>
      <c r="C73" s="15"/>
      <c r="D73" s="36" t="s">
        <v>62</v>
      </c>
      <c r="E73" s="11">
        <v>3000000</v>
      </c>
      <c r="F73" s="11">
        <v>2563894</v>
      </c>
      <c r="G73" s="11">
        <v>2563894</v>
      </c>
      <c r="H73" s="27"/>
      <c r="I73" s="79">
        <v>2207175</v>
      </c>
      <c r="J73" s="71">
        <v>2207175</v>
      </c>
      <c r="K73" s="11"/>
      <c r="L73" s="61">
        <f t="shared" si="19"/>
        <v>0.8608682730253279</v>
      </c>
      <c r="M73" s="61">
        <f t="shared" si="20"/>
        <v>0.006824676728683032</v>
      </c>
      <c r="N73" s="67"/>
    </row>
    <row r="74" spans="1:15" s="16" customFormat="1" ht="25.5">
      <c r="A74" s="132">
        <v>69</v>
      </c>
      <c r="B74" s="15"/>
      <c r="C74" s="15"/>
      <c r="D74" s="36" t="s">
        <v>63</v>
      </c>
      <c r="E74" s="11">
        <v>1400000</v>
      </c>
      <c r="F74" s="11">
        <v>1402000</v>
      </c>
      <c r="G74" s="11">
        <v>1402000</v>
      </c>
      <c r="H74" s="27"/>
      <c r="I74" s="79">
        <v>1295915</v>
      </c>
      <c r="J74" s="71">
        <v>1295915</v>
      </c>
      <c r="K74" s="11"/>
      <c r="L74" s="61">
        <f t="shared" si="19"/>
        <v>0.9243330955777461</v>
      </c>
      <c r="M74" s="61">
        <f t="shared" si="20"/>
        <v>0.004007022978627101</v>
      </c>
      <c r="N74" s="67"/>
      <c r="O74" s="32"/>
    </row>
    <row r="75" spans="1:15" s="16" customFormat="1" ht="25.5">
      <c r="A75" s="131">
        <v>70</v>
      </c>
      <c r="B75" s="15"/>
      <c r="C75" s="15"/>
      <c r="D75" s="36" t="s">
        <v>64</v>
      </c>
      <c r="E75" s="11">
        <v>4300000</v>
      </c>
      <c r="F75" s="11">
        <v>4298000</v>
      </c>
      <c r="G75" s="11">
        <v>4298000</v>
      </c>
      <c r="H75" s="27"/>
      <c r="I75" s="79">
        <v>4197884</v>
      </c>
      <c r="J75" s="71">
        <v>4197884</v>
      </c>
      <c r="K75" s="11"/>
      <c r="L75" s="61">
        <f t="shared" si="19"/>
        <v>0.9767063750581666</v>
      </c>
      <c r="M75" s="61">
        <f t="shared" si="20"/>
        <v>0.01298003159899457</v>
      </c>
      <c r="N75" s="67"/>
      <c r="O75" s="32"/>
    </row>
    <row r="76" spans="1:14" s="32" customFormat="1" ht="25.5">
      <c r="A76" s="132">
        <v>71</v>
      </c>
      <c r="B76" s="15"/>
      <c r="C76" s="15"/>
      <c r="D76" s="36" t="s">
        <v>65</v>
      </c>
      <c r="E76" s="11">
        <v>1700000</v>
      </c>
      <c r="F76" s="11">
        <v>1728978</v>
      </c>
      <c r="G76" s="11">
        <v>1728978</v>
      </c>
      <c r="H76" s="27"/>
      <c r="I76" s="79">
        <v>1574841</v>
      </c>
      <c r="J76" s="71">
        <v>1574841</v>
      </c>
      <c r="K76" s="11"/>
      <c r="L76" s="61">
        <f t="shared" si="19"/>
        <v>0.9108508031912494</v>
      </c>
      <c r="M76" s="61">
        <f t="shared" si="20"/>
        <v>0.0048694737499636025</v>
      </c>
      <c r="N76" s="67"/>
    </row>
    <row r="77" spans="1:15" s="16" customFormat="1" ht="25.5">
      <c r="A77" s="131">
        <v>72</v>
      </c>
      <c r="B77" s="15"/>
      <c r="C77" s="15"/>
      <c r="D77" s="36" t="s">
        <v>66</v>
      </c>
      <c r="E77" s="11">
        <v>337000</v>
      </c>
      <c r="F77" s="11">
        <v>337000</v>
      </c>
      <c r="G77" s="11">
        <v>337000</v>
      </c>
      <c r="H77" s="27"/>
      <c r="I77" s="79">
        <v>337000</v>
      </c>
      <c r="J77" s="71">
        <v>337000</v>
      </c>
      <c r="K77" s="11"/>
      <c r="L77" s="61">
        <f t="shared" si="19"/>
        <v>1</v>
      </c>
      <c r="M77" s="61">
        <f t="shared" si="20"/>
        <v>0.0010420179902210663</v>
      </c>
      <c r="N77" s="67"/>
      <c r="O77" s="32"/>
    </row>
    <row r="78" spans="1:14" s="32" customFormat="1" ht="12.75">
      <c r="A78" s="132">
        <v>73</v>
      </c>
      <c r="B78" s="15"/>
      <c r="C78" s="15"/>
      <c r="D78" s="36" t="s">
        <v>67</v>
      </c>
      <c r="E78" s="11"/>
      <c r="F78" s="11">
        <v>1000000</v>
      </c>
      <c r="G78" s="11">
        <v>1000000</v>
      </c>
      <c r="H78" s="27"/>
      <c r="I78" s="79">
        <v>781269</v>
      </c>
      <c r="J78" s="71">
        <v>781269</v>
      </c>
      <c r="K78" s="11"/>
      <c r="L78" s="61">
        <f t="shared" si="19"/>
        <v>0.781269</v>
      </c>
      <c r="M78" s="61">
        <f t="shared" si="20"/>
        <v>0.0024157161816083746</v>
      </c>
      <c r="N78" s="67"/>
    </row>
    <row r="79" spans="1:14" s="32" customFormat="1" ht="12.75">
      <c r="A79" s="131">
        <v>74</v>
      </c>
      <c r="B79" s="33"/>
      <c r="C79" s="33">
        <v>70005</v>
      </c>
      <c r="D79" s="38" t="s">
        <v>466</v>
      </c>
      <c r="E79" s="29">
        <f aca="true" t="shared" si="21" ref="E79:K79">SUM(E80:E83)</f>
        <v>4560000</v>
      </c>
      <c r="F79" s="29">
        <f t="shared" si="21"/>
        <v>8061000</v>
      </c>
      <c r="G79" s="29">
        <f>SUM(G80:G83)</f>
        <v>8061000</v>
      </c>
      <c r="H79" s="64">
        <f>SUM(H80:H83)</f>
        <v>700</v>
      </c>
      <c r="I79" s="78">
        <f t="shared" si="21"/>
        <v>6982347</v>
      </c>
      <c r="J79" s="76">
        <f t="shared" si="21"/>
        <v>6982347</v>
      </c>
      <c r="K79" s="29">
        <f t="shared" si="21"/>
        <v>629</v>
      </c>
      <c r="L79" s="265">
        <f t="shared" si="19"/>
        <v>0.8661886862672125</v>
      </c>
      <c r="M79" s="265">
        <f t="shared" si="20"/>
        <v>0.021589706789216886</v>
      </c>
      <c r="N79" s="67"/>
    </row>
    <row r="80" spans="1:14" s="32" customFormat="1" ht="12.75">
      <c r="A80" s="132">
        <v>75</v>
      </c>
      <c r="B80" s="15"/>
      <c r="C80" s="15"/>
      <c r="D80" s="36" t="s">
        <v>449</v>
      </c>
      <c r="E80" s="11">
        <v>4070000</v>
      </c>
      <c r="F80" s="11">
        <v>7220000</v>
      </c>
      <c r="G80" s="11">
        <v>7220000</v>
      </c>
      <c r="H80" s="27">
        <v>700</v>
      </c>
      <c r="I80" s="79">
        <v>6201430</v>
      </c>
      <c r="J80" s="71">
        <v>6201430</v>
      </c>
      <c r="K80" s="11">
        <v>629</v>
      </c>
      <c r="L80" s="61">
        <f t="shared" si="19"/>
        <v>0.8589238227146815</v>
      </c>
      <c r="M80" s="61">
        <f t="shared" si="20"/>
        <v>0.019175079006221445</v>
      </c>
      <c r="N80" s="67"/>
    </row>
    <row r="81" spans="1:14" s="32" customFormat="1" ht="25.5">
      <c r="A81" s="131">
        <v>76</v>
      </c>
      <c r="B81" s="15"/>
      <c r="C81" s="15"/>
      <c r="D81" s="36" t="s">
        <v>68</v>
      </c>
      <c r="E81" s="11">
        <v>420000</v>
      </c>
      <c r="F81" s="11">
        <v>420000</v>
      </c>
      <c r="G81" s="11">
        <v>420000</v>
      </c>
      <c r="H81" s="27"/>
      <c r="I81" s="79">
        <v>359969</v>
      </c>
      <c r="J81" s="71">
        <v>359969</v>
      </c>
      <c r="K81" s="11"/>
      <c r="L81" s="61">
        <f t="shared" si="19"/>
        <v>0.8570690476190476</v>
      </c>
      <c r="M81" s="61">
        <f t="shared" si="20"/>
        <v>0.0011130390917563412</v>
      </c>
      <c r="N81" s="67"/>
    </row>
    <row r="82" spans="1:14" s="32" customFormat="1" ht="51">
      <c r="A82" s="132">
        <v>77</v>
      </c>
      <c r="B82" s="15"/>
      <c r="C82" s="15"/>
      <c r="D82" s="35" t="s">
        <v>659</v>
      </c>
      <c r="E82" s="11">
        <v>70000</v>
      </c>
      <c r="F82" s="11">
        <v>71000</v>
      </c>
      <c r="G82" s="11">
        <v>71000</v>
      </c>
      <c r="H82" s="27"/>
      <c r="I82" s="79">
        <v>70948</v>
      </c>
      <c r="J82" s="71">
        <v>70948</v>
      </c>
      <c r="K82" s="11"/>
      <c r="L82" s="61">
        <f t="shared" si="19"/>
        <v>0.9992676056338028</v>
      </c>
      <c r="M82" s="61">
        <f t="shared" si="20"/>
        <v>0.00021937416133591752</v>
      </c>
      <c r="N82" s="67"/>
    </row>
    <row r="83" spans="1:14" s="32" customFormat="1" ht="51">
      <c r="A83" s="131">
        <v>78</v>
      </c>
      <c r="B83" s="15"/>
      <c r="C83" s="15"/>
      <c r="D83" s="35" t="s">
        <v>669</v>
      </c>
      <c r="E83" s="11"/>
      <c r="F83" s="11">
        <v>350000</v>
      </c>
      <c r="G83" s="11">
        <v>350000</v>
      </c>
      <c r="H83" s="27"/>
      <c r="I83" s="79">
        <v>350000</v>
      </c>
      <c r="J83" s="71">
        <v>350000</v>
      </c>
      <c r="K83" s="11"/>
      <c r="L83" s="61">
        <f t="shared" si="19"/>
        <v>1</v>
      </c>
      <c r="M83" s="61">
        <f t="shared" si="20"/>
        <v>0.0010822145299031844</v>
      </c>
      <c r="N83" s="67"/>
    </row>
    <row r="84" spans="1:15" s="16" customFormat="1" ht="12.75">
      <c r="A84" s="132">
        <v>79</v>
      </c>
      <c r="B84" s="33"/>
      <c r="C84" s="33">
        <v>70021</v>
      </c>
      <c r="D84" s="38" t="s">
        <v>27</v>
      </c>
      <c r="E84" s="29">
        <f aca="true" t="shared" si="22" ref="E84:K84">SUM(E85:E85)</f>
        <v>0</v>
      </c>
      <c r="F84" s="29">
        <f t="shared" si="22"/>
        <v>1500000</v>
      </c>
      <c r="G84" s="29">
        <f t="shared" si="22"/>
        <v>0</v>
      </c>
      <c r="H84" s="64">
        <f t="shared" si="22"/>
        <v>0</v>
      </c>
      <c r="I84" s="78">
        <f t="shared" si="22"/>
        <v>0</v>
      </c>
      <c r="J84" s="76">
        <f t="shared" si="22"/>
        <v>0</v>
      </c>
      <c r="K84" s="29">
        <f t="shared" si="22"/>
        <v>0</v>
      </c>
      <c r="L84" s="265">
        <f t="shared" si="19"/>
        <v>0</v>
      </c>
      <c r="M84" s="265">
        <f t="shared" si="20"/>
        <v>0</v>
      </c>
      <c r="N84" s="67"/>
      <c r="O84" s="32"/>
    </row>
    <row r="85" spans="1:15" s="16" customFormat="1" ht="25.5">
      <c r="A85" s="131">
        <v>80</v>
      </c>
      <c r="B85" s="15"/>
      <c r="C85" s="15"/>
      <c r="D85" s="36" t="s">
        <v>28</v>
      </c>
      <c r="E85" s="11"/>
      <c r="F85" s="11">
        <v>1500000</v>
      </c>
      <c r="G85" s="11"/>
      <c r="H85" s="27"/>
      <c r="I85" s="79"/>
      <c r="J85" s="71"/>
      <c r="K85" s="11"/>
      <c r="L85" s="61">
        <f t="shared" si="19"/>
        <v>0</v>
      </c>
      <c r="M85" s="61">
        <f t="shared" si="20"/>
        <v>0</v>
      </c>
      <c r="N85" s="67"/>
      <c r="O85" s="32"/>
    </row>
    <row r="86" spans="1:14" s="32" customFormat="1" ht="12.75">
      <c r="A86" s="132">
        <v>81</v>
      </c>
      <c r="B86" s="33"/>
      <c r="C86" s="33">
        <v>70095</v>
      </c>
      <c r="D86" s="38" t="s">
        <v>455</v>
      </c>
      <c r="E86" s="29">
        <f aca="true" t="shared" si="23" ref="E86:K86">SUM(E87:E89)</f>
        <v>440000</v>
      </c>
      <c r="F86" s="29">
        <f t="shared" si="23"/>
        <v>440000</v>
      </c>
      <c r="G86" s="29">
        <f>SUM(G87:G89)</f>
        <v>440000</v>
      </c>
      <c r="H86" s="64">
        <f>SUM(H87:H89)</f>
        <v>0</v>
      </c>
      <c r="I86" s="78">
        <f t="shared" si="23"/>
        <v>209319</v>
      </c>
      <c r="J86" s="76">
        <f t="shared" si="23"/>
        <v>209319</v>
      </c>
      <c r="K86" s="29">
        <f t="shared" si="23"/>
        <v>0</v>
      </c>
      <c r="L86" s="265">
        <f t="shared" si="19"/>
        <v>0.475725</v>
      </c>
      <c r="M86" s="265">
        <f t="shared" si="20"/>
        <v>0.0006472230376708705</v>
      </c>
      <c r="N86" s="67"/>
    </row>
    <row r="87" spans="1:15" s="16" customFormat="1" ht="12.75">
      <c r="A87" s="131">
        <v>82</v>
      </c>
      <c r="B87" s="15"/>
      <c r="C87" s="15"/>
      <c r="D87" s="36" t="s">
        <v>665</v>
      </c>
      <c r="E87" s="11">
        <v>10000</v>
      </c>
      <c r="F87" s="11">
        <v>10000</v>
      </c>
      <c r="G87" s="11">
        <v>10000</v>
      </c>
      <c r="H87" s="27"/>
      <c r="I87" s="79"/>
      <c r="J87" s="71"/>
      <c r="K87" s="11"/>
      <c r="L87" s="61">
        <f t="shared" si="19"/>
        <v>0</v>
      </c>
      <c r="M87" s="61">
        <f t="shared" si="20"/>
        <v>0</v>
      </c>
      <c r="N87" s="67"/>
      <c r="O87" s="32"/>
    </row>
    <row r="88" spans="1:14" s="32" customFormat="1" ht="12.75">
      <c r="A88" s="132">
        <v>83</v>
      </c>
      <c r="B88" s="15"/>
      <c r="C88" s="15"/>
      <c r="D88" s="36" t="s">
        <v>449</v>
      </c>
      <c r="E88" s="11">
        <v>230000</v>
      </c>
      <c r="F88" s="11">
        <v>230000</v>
      </c>
      <c r="G88" s="11">
        <v>230000</v>
      </c>
      <c r="H88" s="27"/>
      <c r="I88" s="79">
        <v>131803</v>
      </c>
      <c r="J88" s="71">
        <v>131803</v>
      </c>
      <c r="K88" s="11"/>
      <c r="L88" s="61">
        <f t="shared" si="19"/>
        <v>0.5730565217391305</v>
      </c>
      <c r="M88" s="61">
        <f t="shared" si="20"/>
        <v>0.0004075403476709412</v>
      </c>
      <c r="N88" s="67"/>
    </row>
    <row r="89" spans="1:15" s="16" customFormat="1" ht="12.75">
      <c r="A89" s="131">
        <v>84</v>
      </c>
      <c r="B89" s="15"/>
      <c r="C89" s="15"/>
      <c r="D89" s="36" t="s">
        <v>69</v>
      </c>
      <c r="E89" s="11">
        <v>200000</v>
      </c>
      <c r="F89" s="11">
        <v>200000</v>
      </c>
      <c r="G89" s="11">
        <v>200000</v>
      </c>
      <c r="H89" s="27"/>
      <c r="I89" s="79">
        <v>77516</v>
      </c>
      <c r="J89" s="71">
        <v>77516</v>
      </c>
      <c r="K89" s="11"/>
      <c r="L89" s="61">
        <f t="shared" si="19"/>
        <v>0.38758</v>
      </c>
      <c r="M89" s="61">
        <f t="shared" si="20"/>
        <v>0.00023968268999992928</v>
      </c>
      <c r="N89" s="67"/>
      <c r="O89" s="32"/>
    </row>
    <row r="90" spans="1:15" s="16" customFormat="1" ht="21.75" customHeight="1">
      <c r="A90" s="130">
        <v>85</v>
      </c>
      <c r="B90" s="128">
        <v>710</v>
      </c>
      <c r="C90" s="18"/>
      <c r="D90" s="19" t="s">
        <v>367</v>
      </c>
      <c r="E90" s="19">
        <f aca="true" t="shared" si="24" ref="E90:K90">E91+E93+E95+E99</f>
        <v>2377000</v>
      </c>
      <c r="F90" s="19">
        <f t="shared" si="24"/>
        <v>2089373</v>
      </c>
      <c r="G90" s="19">
        <f>G91+G93+G95+G99</f>
        <v>1705388</v>
      </c>
      <c r="H90" s="62">
        <f>H91+H93+H95+H99</f>
        <v>177654</v>
      </c>
      <c r="I90" s="77">
        <f t="shared" si="24"/>
        <v>1737048</v>
      </c>
      <c r="J90" s="129">
        <f t="shared" si="24"/>
        <v>1359936</v>
      </c>
      <c r="K90" s="19">
        <f t="shared" si="24"/>
        <v>177652</v>
      </c>
      <c r="L90" s="190">
        <f t="shared" si="19"/>
        <v>0.8313728568331265</v>
      </c>
      <c r="M90" s="190">
        <f t="shared" si="20"/>
        <v>0.005371024527826476</v>
      </c>
      <c r="N90" s="67"/>
      <c r="O90" s="32"/>
    </row>
    <row r="91" spans="1:15" s="16" customFormat="1" ht="12.75">
      <c r="A91" s="131">
        <v>86</v>
      </c>
      <c r="B91" s="33"/>
      <c r="C91" s="33">
        <v>71004</v>
      </c>
      <c r="D91" s="38" t="s">
        <v>467</v>
      </c>
      <c r="E91" s="29">
        <f aca="true" t="shared" si="25" ref="E91:K91">E92</f>
        <v>400000</v>
      </c>
      <c r="F91" s="29">
        <f t="shared" si="25"/>
        <v>215000</v>
      </c>
      <c r="G91" s="29">
        <f t="shared" si="25"/>
        <v>215000</v>
      </c>
      <c r="H91" s="64">
        <f t="shared" si="25"/>
        <v>0</v>
      </c>
      <c r="I91" s="78">
        <f t="shared" si="25"/>
        <v>165639</v>
      </c>
      <c r="J91" s="76">
        <f t="shared" si="25"/>
        <v>165639</v>
      </c>
      <c r="K91" s="29">
        <f t="shared" si="25"/>
        <v>0</v>
      </c>
      <c r="L91" s="265">
        <f t="shared" si="19"/>
        <v>0.770413953488372</v>
      </c>
      <c r="M91" s="265">
        <f t="shared" si="20"/>
        <v>0.0005121626643389531</v>
      </c>
      <c r="N91" s="67"/>
      <c r="O91" s="32"/>
    </row>
    <row r="92" spans="1:15" s="16" customFormat="1" ht="12.75">
      <c r="A92" s="132">
        <v>87</v>
      </c>
      <c r="B92" s="33"/>
      <c r="C92" s="33"/>
      <c r="D92" s="36" t="s">
        <v>666</v>
      </c>
      <c r="E92" s="11">
        <v>400000</v>
      </c>
      <c r="F92" s="11">
        <v>215000</v>
      </c>
      <c r="G92" s="11">
        <v>215000</v>
      </c>
      <c r="H92" s="27"/>
      <c r="I92" s="79">
        <v>165639</v>
      </c>
      <c r="J92" s="71">
        <v>165639</v>
      </c>
      <c r="K92" s="11"/>
      <c r="L92" s="61">
        <f t="shared" si="19"/>
        <v>0.770413953488372</v>
      </c>
      <c r="M92" s="61">
        <f t="shared" si="20"/>
        <v>0.0005121626643389531</v>
      </c>
      <c r="N92" s="67"/>
      <c r="O92" s="32"/>
    </row>
    <row r="93" spans="1:14" s="32" customFormat="1" ht="25.5">
      <c r="A93" s="131">
        <v>88</v>
      </c>
      <c r="B93" s="33"/>
      <c r="C93" s="33">
        <v>71013</v>
      </c>
      <c r="D93" s="38" t="s">
        <v>468</v>
      </c>
      <c r="E93" s="29">
        <f aca="true" t="shared" si="26" ref="E93:K93">E94</f>
        <v>50000</v>
      </c>
      <c r="F93" s="29">
        <f t="shared" si="26"/>
        <v>50000</v>
      </c>
      <c r="G93" s="29">
        <f t="shared" si="26"/>
        <v>50000</v>
      </c>
      <c r="H93" s="64">
        <f t="shared" si="26"/>
        <v>0</v>
      </c>
      <c r="I93" s="78">
        <f t="shared" si="26"/>
        <v>50000</v>
      </c>
      <c r="J93" s="76">
        <f t="shared" si="26"/>
        <v>50000</v>
      </c>
      <c r="K93" s="29">
        <f t="shared" si="26"/>
        <v>0</v>
      </c>
      <c r="L93" s="265">
        <f t="shared" si="19"/>
        <v>1</v>
      </c>
      <c r="M93" s="265">
        <f t="shared" si="20"/>
        <v>0.00015460207570045493</v>
      </c>
      <c r="N93" s="67"/>
    </row>
    <row r="94" spans="1:14" s="32" customFormat="1" ht="51">
      <c r="A94" s="132">
        <v>89</v>
      </c>
      <c r="B94" s="33"/>
      <c r="C94" s="33"/>
      <c r="D94" s="35" t="s">
        <v>659</v>
      </c>
      <c r="E94" s="11">
        <v>50000</v>
      </c>
      <c r="F94" s="11">
        <v>50000</v>
      </c>
      <c r="G94" s="11">
        <v>50000</v>
      </c>
      <c r="H94" s="27"/>
      <c r="I94" s="79">
        <v>50000</v>
      </c>
      <c r="J94" s="71">
        <v>50000</v>
      </c>
      <c r="K94" s="11"/>
      <c r="L94" s="61">
        <f t="shared" si="19"/>
        <v>1</v>
      </c>
      <c r="M94" s="61">
        <f t="shared" si="20"/>
        <v>0.00015460207570045493</v>
      </c>
      <c r="N94" s="67"/>
    </row>
    <row r="95" spans="1:14" s="32" customFormat="1" ht="12.75">
      <c r="A95" s="131">
        <v>90</v>
      </c>
      <c r="B95" s="33"/>
      <c r="C95" s="33">
        <v>71015</v>
      </c>
      <c r="D95" s="38" t="s">
        <v>469</v>
      </c>
      <c r="E95" s="29">
        <f aca="true" t="shared" si="27" ref="E95:K95">SUM(E96:E98)</f>
        <v>191000</v>
      </c>
      <c r="F95" s="29">
        <f t="shared" si="27"/>
        <v>243373</v>
      </c>
      <c r="G95" s="29">
        <f>SUM(G96:G98)</f>
        <v>233405</v>
      </c>
      <c r="H95" s="64">
        <f>SUM(H96:H98)</f>
        <v>176923</v>
      </c>
      <c r="I95" s="78">
        <f t="shared" si="27"/>
        <v>243346</v>
      </c>
      <c r="J95" s="76">
        <f t="shared" si="27"/>
        <v>233378</v>
      </c>
      <c r="K95" s="29">
        <f t="shared" si="27"/>
        <v>176922</v>
      </c>
      <c r="L95" s="265">
        <f t="shared" si="19"/>
        <v>0.9998890591807637</v>
      </c>
      <c r="M95" s="265">
        <f t="shared" si="20"/>
        <v>0.0007524359342680581</v>
      </c>
      <c r="N95" s="67"/>
    </row>
    <row r="96" spans="1:14" s="32" customFormat="1" ht="51">
      <c r="A96" s="132">
        <v>91</v>
      </c>
      <c r="B96" s="15"/>
      <c r="C96" s="15"/>
      <c r="D96" s="35" t="s">
        <v>659</v>
      </c>
      <c r="E96" s="11">
        <v>160000</v>
      </c>
      <c r="F96" s="11">
        <v>215405</v>
      </c>
      <c r="G96" s="11">
        <v>215405</v>
      </c>
      <c r="H96" s="27">
        <v>176923</v>
      </c>
      <c r="I96" s="79">
        <v>215402</v>
      </c>
      <c r="J96" s="71">
        <v>215402</v>
      </c>
      <c r="K96" s="11">
        <v>176922</v>
      </c>
      <c r="L96" s="61">
        <f t="shared" si="19"/>
        <v>0.9999860727466865</v>
      </c>
      <c r="M96" s="61">
        <f t="shared" si="20"/>
        <v>0.0006660319262005879</v>
      </c>
      <c r="N96" s="67"/>
    </row>
    <row r="97" spans="1:14" s="32" customFormat="1" ht="63.75">
      <c r="A97" s="131">
        <v>92</v>
      </c>
      <c r="B97" s="15"/>
      <c r="C97" s="15"/>
      <c r="D97" s="35" t="s">
        <v>70</v>
      </c>
      <c r="E97" s="11">
        <v>13000</v>
      </c>
      <c r="F97" s="11">
        <v>9968</v>
      </c>
      <c r="G97" s="11"/>
      <c r="H97" s="27"/>
      <c r="I97" s="79">
        <v>9968</v>
      </c>
      <c r="J97" s="71"/>
      <c r="K97" s="11"/>
      <c r="L97" s="61">
        <f t="shared" si="19"/>
        <v>1</v>
      </c>
      <c r="M97" s="61">
        <f t="shared" si="20"/>
        <v>3.0821469811642696E-05</v>
      </c>
      <c r="N97" s="67"/>
    </row>
    <row r="98" spans="1:15" s="16" customFormat="1" ht="12.75">
      <c r="A98" s="132">
        <v>93</v>
      </c>
      <c r="B98" s="15"/>
      <c r="C98" s="15"/>
      <c r="D98" s="35" t="s">
        <v>449</v>
      </c>
      <c r="E98" s="11">
        <v>18000</v>
      </c>
      <c r="F98" s="11">
        <v>18000</v>
      </c>
      <c r="G98" s="11">
        <v>18000</v>
      </c>
      <c r="H98" s="27"/>
      <c r="I98" s="79">
        <v>17976</v>
      </c>
      <c r="J98" s="71">
        <v>17976</v>
      </c>
      <c r="K98" s="11"/>
      <c r="L98" s="61">
        <f t="shared" si="19"/>
        <v>0.9986666666666667</v>
      </c>
      <c r="M98" s="61">
        <f t="shared" si="20"/>
        <v>5.5582538255827554E-05</v>
      </c>
      <c r="N98" s="67"/>
      <c r="O98" s="32"/>
    </row>
    <row r="99" spans="1:14" s="32" customFormat="1" ht="12.75">
      <c r="A99" s="131">
        <v>94</v>
      </c>
      <c r="B99" s="33"/>
      <c r="C99" s="33">
        <v>71035</v>
      </c>
      <c r="D99" s="38" t="s">
        <v>470</v>
      </c>
      <c r="E99" s="29">
        <f aca="true" t="shared" si="28" ref="E99:K99">SUM(E100:E107)</f>
        <v>1736000</v>
      </c>
      <c r="F99" s="29">
        <f t="shared" si="28"/>
        <v>1581000</v>
      </c>
      <c r="G99" s="29">
        <f>SUM(G100:G107)</f>
        <v>1206983</v>
      </c>
      <c r="H99" s="64">
        <f>SUM(H100:H107)</f>
        <v>731</v>
      </c>
      <c r="I99" s="78">
        <f t="shared" si="28"/>
        <v>1278063</v>
      </c>
      <c r="J99" s="76">
        <f t="shared" si="28"/>
        <v>910919</v>
      </c>
      <c r="K99" s="29">
        <f t="shared" si="28"/>
        <v>730</v>
      </c>
      <c r="L99" s="265">
        <f t="shared" si="19"/>
        <v>0.8083889943074004</v>
      </c>
      <c r="M99" s="265">
        <f t="shared" si="20"/>
        <v>0.003951823853519011</v>
      </c>
      <c r="N99" s="67"/>
    </row>
    <row r="100" spans="1:15" s="16" customFormat="1" ht="12.75">
      <c r="A100" s="132">
        <v>95</v>
      </c>
      <c r="B100" s="15"/>
      <c r="C100" s="15"/>
      <c r="D100" s="36" t="s">
        <v>667</v>
      </c>
      <c r="E100" s="11">
        <v>850000</v>
      </c>
      <c r="F100" s="11">
        <v>850000</v>
      </c>
      <c r="G100" s="11">
        <v>850000</v>
      </c>
      <c r="H100" s="27"/>
      <c r="I100" s="79">
        <v>758144</v>
      </c>
      <c r="J100" s="71">
        <v>758144</v>
      </c>
      <c r="K100" s="11"/>
      <c r="L100" s="61">
        <f t="shared" si="19"/>
        <v>0.8919341176470589</v>
      </c>
      <c r="M100" s="61">
        <f t="shared" si="20"/>
        <v>0.002344212721596914</v>
      </c>
      <c r="N100" s="67"/>
      <c r="O100" s="32"/>
    </row>
    <row r="101" spans="1:14" s="32" customFormat="1" ht="51">
      <c r="A101" s="131">
        <v>96</v>
      </c>
      <c r="B101" s="15"/>
      <c r="C101" s="15"/>
      <c r="D101" s="35" t="s">
        <v>669</v>
      </c>
      <c r="E101" s="11">
        <v>4000</v>
      </c>
      <c r="F101" s="11">
        <v>4000</v>
      </c>
      <c r="G101" s="11">
        <v>4000</v>
      </c>
      <c r="H101" s="27"/>
      <c r="I101" s="79">
        <v>4000</v>
      </c>
      <c r="J101" s="71">
        <v>4000</v>
      </c>
      <c r="K101" s="11"/>
      <c r="L101" s="61">
        <f t="shared" si="19"/>
        <v>1</v>
      </c>
      <c r="M101" s="61">
        <f t="shared" si="20"/>
        <v>1.2368166056036395E-05</v>
      </c>
      <c r="N101" s="67"/>
    </row>
    <row r="102" spans="1:15" s="16" customFormat="1" ht="12.75">
      <c r="A102" s="132">
        <v>97</v>
      </c>
      <c r="B102" s="15"/>
      <c r="C102" s="15"/>
      <c r="D102" s="35" t="s">
        <v>71</v>
      </c>
      <c r="E102" s="11">
        <v>462000</v>
      </c>
      <c r="F102" s="11">
        <v>347000</v>
      </c>
      <c r="G102" s="11">
        <v>347000</v>
      </c>
      <c r="H102" s="27">
        <v>731</v>
      </c>
      <c r="I102" s="79">
        <v>142792</v>
      </c>
      <c r="J102" s="71">
        <v>142792</v>
      </c>
      <c r="K102" s="11">
        <v>730</v>
      </c>
      <c r="L102" s="61">
        <f t="shared" si="19"/>
        <v>0.4115043227665706</v>
      </c>
      <c r="M102" s="61">
        <f t="shared" si="20"/>
        <v>0.0004415187918683872</v>
      </c>
      <c r="N102" s="67"/>
      <c r="O102" s="32"/>
    </row>
    <row r="103" spans="1:15" s="16" customFormat="1" ht="25.5">
      <c r="A103" s="131">
        <v>98</v>
      </c>
      <c r="B103" s="15"/>
      <c r="C103" s="15"/>
      <c r="D103" s="35" t="s">
        <v>697</v>
      </c>
      <c r="E103" s="11">
        <v>300000</v>
      </c>
      <c r="F103" s="11">
        <v>250000</v>
      </c>
      <c r="G103" s="11"/>
      <c r="H103" s="27"/>
      <c r="I103" s="79">
        <v>244777</v>
      </c>
      <c r="J103" s="71"/>
      <c r="K103" s="11"/>
      <c r="L103" s="61">
        <f t="shared" si="19"/>
        <v>0.979108</v>
      </c>
      <c r="M103" s="61">
        <f t="shared" si="20"/>
        <v>0.0007568606456746051</v>
      </c>
      <c r="N103" s="67"/>
      <c r="O103" s="32"/>
    </row>
    <row r="104" spans="1:15" s="16" customFormat="1" ht="38.25">
      <c r="A104" s="132">
        <v>99</v>
      </c>
      <c r="B104" s="15"/>
      <c r="C104" s="15"/>
      <c r="D104" s="35" t="s">
        <v>72</v>
      </c>
      <c r="E104" s="11">
        <v>100000</v>
      </c>
      <c r="F104" s="11">
        <v>100000</v>
      </c>
      <c r="G104" s="11"/>
      <c r="H104" s="27"/>
      <c r="I104" s="79">
        <v>98350</v>
      </c>
      <c r="J104" s="71"/>
      <c r="K104" s="11"/>
      <c r="L104" s="61">
        <f t="shared" si="19"/>
        <v>0.9835</v>
      </c>
      <c r="M104" s="61">
        <f t="shared" si="20"/>
        <v>0.00030410228290279483</v>
      </c>
      <c r="N104" s="67"/>
      <c r="O104" s="32"/>
    </row>
    <row r="105" spans="1:15" s="16" customFormat="1" ht="25.5">
      <c r="A105" s="131">
        <v>100</v>
      </c>
      <c r="B105" s="15"/>
      <c r="C105" s="15"/>
      <c r="D105" s="35" t="s">
        <v>323</v>
      </c>
      <c r="E105" s="11">
        <v>20000</v>
      </c>
      <c r="F105" s="11"/>
      <c r="G105" s="11"/>
      <c r="H105" s="27"/>
      <c r="I105" s="79"/>
      <c r="J105" s="71"/>
      <c r="K105" s="11"/>
      <c r="L105" s="61"/>
      <c r="M105" s="61">
        <f t="shared" si="20"/>
        <v>0</v>
      </c>
      <c r="N105" s="67"/>
      <c r="O105" s="32"/>
    </row>
    <row r="106" spans="1:15" s="16" customFormat="1" ht="25.5">
      <c r="A106" s="132">
        <v>101</v>
      </c>
      <c r="B106" s="15"/>
      <c r="C106" s="15"/>
      <c r="D106" s="35" t="s">
        <v>73</v>
      </c>
      <c r="E106" s="11"/>
      <c r="F106" s="11">
        <v>5983</v>
      </c>
      <c r="G106" s="11">
        <v>5983</v>
      </c>
      <c r="H106" s="27"/>
      <c r="I106" s="79">
        <v>5983</v>
      </c>
      <c r="J106" s="71">
        <v>5983</v>
      </c>
      <c r="K106" s="11"/>
      <c r="L106" s="61">
        <f t="shared" si="19"/>
        <v>1</v>
      </c>
      <c r="M106" s="61">
        <f t="shared" si="20"/>
        <v>1.8499684378316435E-05</v>
      </c>
      <c r="N106" s="67"/>
      <c r="O106" s="32"/>
    </row>
    <row r="107" spans="1:15" s="16" customFormat="1" ht="38.25">
      <c r="A107" s="131">
        <v>102</v>
      </c>
      <c r="B107" s="15"/>
      <c r="C107" s="15"/>
      <c r="D107" s="35" t="s">
        <v>74</v>
      </c>
      <c r="E107" s="11"/>
      <c r="F107" s="11">
        <v>24017</v>
      </c>
      <c r="G107" s="11"/>
      <c r="H107" s="27"/>
      <c r="I107" s="79">
        <v>24017</v>
      </c>
      <c r="J107" s="71"/>
      <c r="K107" s="11"/>
      <c r="L107" s="61">
        <f t="shared" si="19"/>
        <v>1</v>
      </c>
      <c r="M107" s="61">
        <f t="shared" si="20"/>
        <v>7.426156104195652E-05</v>
      </c>
      <c r="N107" s="67"/>
      <c r="O107" s="32"/>
    </row>
    <row r="108" spans="1:14" s="32" customFormat="1" ht="21.75" customHeight="1">
      <c r="A108" s="130">
        <v>103</v>
      </c>
      <c r="B108" s="128">
        <v>750</v>
      </c>
      <c r="C108" s="18"/>
      <c r="D108" s="19" t="s">
        <v>471</v>
      </c>
      <c r="E108" s="19">
        <f aca="true" t="shared" si="29" ref="E108:K108">E109+E112+E114+E116+E127+E130</f>
        <v>31198596</v>
      </c>
      <c r="F108" s="19">
        <f t="shared" si="29"/>
        <v>31766439</v>
      </c>
      <c r="G108" s="19">
        <f>G109+G112+G114+G116+G127+G130</f>
        <v>29556329</v>
      </c>
      <c r="H108" s="62">
        <f>H109+H112+H114+H116+H127+H130</f>
        <v>20082711</v>
      </c>
      <c r="I108" s="77">
        <f t="shared" si="29"/>
        <v>28427889</v>
      </c>
      <c r="J108" s="129">
        <f t="shared" si="29"/>
        <v>26870744</v>
      </c>
      <c r="K108" s="19">
        <f t="shared" si="29"/>
        <v>18446228</v>
      </c>
      <c r="L108" s="190">
        <f t="shared" si="19"/>
        <v>0.8949032341963165</v>
      </c>
      <c r="M108" s="190">
        <f t="shared" si="20"/>
        <v>0.0879002129436426</v>
      </c>
      <c r="N108" s="67"/>
    </row>
    <row r="109" spans="1:15" s="16" customFormat="1" ht="12.75">
      <c r="A109" s="131">
        <v>104</v>
      </c>
      <c r="B109" s="33"/>
      <c r="C109" s="33">
        <v>75011</v>
      </c>
      <c r="D109" s="38" t="s">
        <v>472</v>
      </c>
      <c r="E109" s="29">
        <f aca="true" t="shared" si="30" ref="E109:K109">SUM(E110:E111)</f>
        <v>901896</v>
      </c>
      <c r="F109" s="29">
        <f t="shared" si="30"/>
        <v>901896</v>
      </c>
      <c r="G109" s="29">
        <f>SUM(G110:G111)</f>
        <v>901896</v>
      </c>
      <c r="H109" s="64">
        <f>SUM(H110:H111)</f>
        <v>891000</v>
      </c>
      <c r="I109" s="78">
        <f t="shared" si="30"/>
        <v>901896</v>
      </c>
      <c r="J109" s="76">
        <f t="shared" si="30"/>
        <v>901896</v>
      </c>
      <c r="K109" s="29">
        <f t="shared" si="30"/>
        <v>891000</v>
      </c>
      <c r="L109" s="265">
        <f t="shared" si="19"/>
        <v>1</v>
      </c>
      <c r="M109" s="265">
        <f t="shared" si="20"/>
        <v>0.00278869987331875</v>
      </c>
      <c r="N109" s="67"/>
      <c r="O109" s="32"/>
    </row>
    <row r="110" spans="1:15" s="16" customFormat="1" ht="51">
      <c r="A110" s="132">
        <v>105</v>
      </c>
      <c r="B110" s="33"/>
      <c r="C110" s="33"/>
      <c r="D110" s="35" t="s">
        <v>659</v>
      </c>
      <c r="E110" s="11">
        <v>288540</v>
      </c>
      <c r="F110" s="11">
        <v>288540</v>
      </c>
      <c r="G110" s="11">
        <v>288540</v>
      </c>
      <c r="H110" s="27">
        <v>285000</v>
      </c>
      <c r="I110" s="79">
        <v>288540</v>
      </c>
      <c r="J110" s="71">
        <v>288540</v>
      </c>
      <c r="K110" s="11">
        <v>285000</v>
      </c>
      <c r="L110" s="61">
        <f t="shared" si="19"/>
        <v>1</v>
      </c>
      <c r="M110" s="61">
        <f t="shared" si="20"/>
        <v>0.0008921776584521853</v>
      </c>
      <c r="N110" s="67"/>
      <c r="O110" s="32"/>
    </row>
    <row r="111" spans="1:15" s="16" customFormat="1" ht="51">
      <c r="A111" s="131">
        <v>106</v>
      </c>
      <c r="B111" s="33"/>
      <c r="C111" s="33"/>
      <c r="D111" s="35" t="s">
        <v>670</v>
      </c>
      <c r="E111" s="11">
        <v>613356</v>
      </c>
      <c r="F111" s="11">
        <v>613356</v>
      </c>
      <c r="G111" s="11">
        <v>613356</v>
      </c>
      <c r="H111" s="27">
        <v>606000</v>
      </c>
      <c r="I111" s="79">
        <v>613356</v>
      </c>
      <c r="J111" s="71">
        <v>613356</v>
      </c>
      <c r="K111" s="11">
        <v>606000</v>
      </c>
      <c r="L111" s="61">
        <f t="shared" si="19"/>
        <v>1</v>
      </c>
      <c r="M111" s="61">
        <f t="shared" si="20"/>
        <v>0.0018965222148665647</v>
      </c>
      <c r="N111" s="67"/>
      <c r="O111" s="32"/>
    </row>
    <row r="112" spans="1:14" s="32" customFormat="1" ht="12.75">
      <c r="A112" s="132">
        <v>107</v>
      </c>
      <c r="B112" s="33"/>
      <c r="C112" s="33">
        <v>75020</v>
      </c>
      <c r="D112" s="38" t="s">
        <v>473</v>
      </c>
      <c r="E112" s="29">
        <f aca="true" t="shared" si="31" ref="E112:K112">E113</f>
        <v>2224900</v>
      </c>
      <c r="F112" s="29">
        <f t="shared" si="31"/>
        <v>2224900</v>
      </c>
      <c r="G112" s="29">
        <f t="shared" si="31"/>
        <v>2224900</v>
      </c>
      <c r="H112" s="64">
        <f t="shared" si="31"/>
        <v>640700</v>
      </c>
      <c r="I112" s="78">
        <f t="shared" si="31"/>
        <v>1818288</v>
      </c>
      <c r="J112" s="76">
        <f t="shared" si="31"/>
        <v>1818288</v>
      </c>
      <c r="K112" s="29">
        <f t="shared" si="31"/>
        <v>640700</v>
      </c>
      <c r="L112" s="265">
        <f t="shared" si="19"/>
        <v>0.8172448199919098</v>
      </c>
      <c r="M112" s="265">
        <f t="shared" si="20"/>
        <v>0.005622221980424576</v>
      </c>
      <c r="N112" s="67"/>
    </row>
    <row r="113" spans="1:15" s="16" customFormat="1" ht="12.75">
      <c r="A113" s="131">
        <v>108</v>
      </c>
      <c r="B113" s="15"/>
      <c r="C113" s="15"/>
      <c r="D113" s="36" t="s">
        <v>449</v>
      </c>
      <c r="E113" s="11">
        <v>2224900</v>
      </c>
      <c r="F113" s="11">
        <v>2224900</v>
      </c>
      <c r="G113" s="11">
        <v>2224900</v>
      </c>
      <c r="H113" s="27">
        <v>640700</v>
      </c>
      <c r="I113" s="79">
        <v>1818288</v>
      </c>
      <c r="J113" s="71">
        <v>1818288</v>
      </c>
      <c r="K113" s="11">
        <v>640700</v>
      </c>
      <c r="L113" s="61">
        <f t="shared" si="19"/>
        <v>0.8172448199919098</v>
      </c>
      <c r="M113" s="61">
        <f t="shared" si="20"/>
        <v>0.005622221980424576</v>
      </c>
      <c r="N113" s="67"/>
      <c r="O113" s="32"/>
    </row>
    <row r="114" spans="1:14" s="32" customFormat="1" ht="25.5">
      <c r="A114" s="134">
        <v>109</v>
      </c>
      <c r="B114" s="33"/>
      <c r="C114" s="33">
        <v>75022</v>
      </c>
      <c r="D114" s="38" t="s">
        <v>474</v>
      </c>
      <c r="E114" s="29">
        <f aca="true" t="shared" si="32" ref="E114:K114">E115</f>
        <v>635000</v>
      </c>
      <c r="F114" s="29">
        <f t="shared" si="32"/>
        <v>635000</v>
      </c>
      <c r="G114" s="29">
        <f t="shared" si="32"/>
        <v>635000</v>
      </c>
      <c r="H114" s="64">
        <f t="shared" si="32"/>
        <v>0</v>
      </c>
      <c r="I114" s="78">
        <f t="shared" si="32"/>
        <v>558623</v>
      </c>
      <c r="J114" s="76">
        <f t="shared" si="32"/>
        <v>558623</v>
      </c>
      <c r="K114" s="29">
        <f t="shared" si="32"/>
        <v>0</v>
      </c>
      <c r="L114" s="265">
        <f t="shared" si="19"/>
        <v>0.8797212598425197</v>
      </c>
      <c r="M114" s="265">
        <f t="shared" si="20"/>
        <v>0.0017272855066803048</v>
      </c>
      <c r="N114" s="67"/>
    </row>
    <row r="115" spans="1:15" s="16" customFormat="1" ht="12.75">
      <c r="A115" s="131">
        <v>110</v>
      </c>
      <c r="B115" s="15"/>
      <c r="C115" s="15"/>
      <c r="D115" s="36" t="s">
        <v>449</v>
      </c>
      <c r="E115" s="11">
        <v>635000</v>
      </c>
      <c r="F115" s="11">
        <v>635000</v>
      </c>
      <c r="G115" s="11">
        <v>635000</v>
      </c>
      <c r="H115" s="27"/>
      <c r="I115" s="79">
        <v>558623</v>
      </c>
      <c r="J115" s="71">
        <v>558623</v>
      </c>
      <c r="K115" s="11"/>
      <c r="L115" s="61">
        <f t="shared" si="19"/>
        <v>0.8797212598425197</v>
      </c>
      <c r="M115" s="61">
        <f t="shared" si="20"/>
        <v>0.0017272855066803048</v>
      </c>
      <c r="N115" s="67"/>
      <c r="O115" s="32"/>
    </row>
    <row r="116" spans="1:14" s="32" customFormat="1" ht="25.5">
      <c r="A116" s="132">
        <v>111</v>
      </c>
      <c r="B116" s="33"/>
      <c r="C116" s="33">
        <v>75023</v>
      </c>
      <c r="D116" s="38" t="s">
        <v>475</v>
      </c>
      <c r="E116" s="29">
        <f aca="true" t="shared" si="33" ref="E116:K116">SUM(E117:E126)</f>
        <v>25599000</v>
      </c>
      <c r="F116" s="29">
        <f t="shared" si="33"/>
        <v>25532450</v>
      </c>
      <c r="G116" s="29">
        <f>SUM(G117:G126)</f>
        <v>23322340</v>
      </c>
      <c r="H116" s="64">
        <f>SUM(H117:H126)</f>
        <v>17486200</v>
      </c>
      <c r="I116" s="78">
        <f t="shared" si="33"/>
        <v>23014862</v>
      </c>
      <c r="J116" s="76">
        <f t="shared" si="33"/>
        <v>21457717</v>
      </c>
      <c r="K116" s="29">
        <f t="shared" si="33"/>
        <v>15966848</v>
      </c>
      <c r="L116" s="265">
        <f t="shared" si="19"/>
        <v>0.9013965365642546</v>
      </c>
      <c r="M116" s="265">
        <f t="shared" si="20"/>
        <v>0.07116290874319046</v>
      </c>
      <c r="N116" s="67"/>
    </row>
    <row r="117" spans="1:15" s="16" customFormat="1" ht="12.75">
      <c r="A117" s="131">
        <v>112</v>
      </c>
      <c r="B117" s="15"/>
      <c r="C117" s="15"/>
      <c r="D117" s="36" t="s">
        <v>449</v>
      </c>
      <c r="E117" s="11">
        <v>23609000</v>
      </c>
      <c r="F117" s="11">
        <v>22857340</v>
      </c>
      <c r="G117" s="11">
        <v>22857340</v>
      </c>
      <c r="H117" s="27">
        <v>17486200</v>
      </c>
      <c r="I117" s="79">
        <v>21005054</v>
      </c>
      <c r="J117" s="71">
        <v>21005054</v>
      </c>
      <c r="K117" s="11">
        <v>15966848</v>
      </c>
      <c r="L117" s="61">
        <f t="shared" si="19"/>
        <v>0.918963186442517</v>
      </c>
      <c r="M117" s="61">
        <f t="shared" si="20"/>
        <v>0.06494849897200287</v>
      </c>
      <c r="N117" s="67"/>
      <c r="O117" s="32"/>
    </row>
    <row r="118" spans="1:15" s="16" customFormat="1" ht="12.75">
      <c r="A118" s="132">
        <v>113</v>
      </c>
      <c r="B118" s="15"/>
      <c r="C118" s="15"/>
      <c r="D118" s="41" t="s">
        <v>671</v>
      </c>
      <c r="E118" s="11">
        <v>600000</v>
      </c>
      <c r="F118" s="11">
        <v>615000</v>
      </c>
      <c r="G118" s="11"/>
      <c r="H118" s="27"/>
      <c r="I118" s="79">
        <v>610422</v>
      </c>
      <c r="J118" s="71"/>
      <c r="K118" s="11"/>
      <c r="L118" s="61">
        <f t="shared" si="19"/>
        <v>0.9925560975609756</v>
      </c>
      <c r="M118" s="61">
        <f t="shared" si="20"/>
        <v>0.001887450165064462</v>
      </c>
      <c r="N118" s="67"/>
      <c r="O118" s="32"/>
    </row>
    <row r="119" spans="1:15" s="16" customFormat="1" ht="38.25">
      <c r="A119" s="131">
        <v>114</v>
      </c>
      <c r="B119" s="15"/>
      <c r="C119" s="15"/>
      <c r="D119" s="41" t="s">
        <v>75</v>
      </c>
      <c r="E119" s="11">
        <v>600000</v>
      </c>
      <c r="F119" s="11">
        <v>600000</v>
      </c>
      <c r="G119" s="11"/>
      <c r="H119" s="27"/>
      <c r="I119" s="79"/>
      <c r="J119" s="71"/>
      <c r="K119" s="11"/>
      <c r="L119" s="61">
        <f t="shared" si="19"/>
        <v>0</v>
      </c>
      <c r="M119" s="61">
        <f t="shared" si="20"/>
        <v>0</v>
      </c>
      <c r="N119" s="67"/>
      <c r="O119" s="32"/>
    </row>
    <row r="120" spans="1:14" s="32" customFormat="1" ht="12.75">
      <c r="A120" s="132">
        <v>115</v>
      </c>
      <c r="B120" s="15"/>
      <c r="C120" s="15"/>
      <c r="D120" s="41" t="s">
        <v>301</v>
      </c>
      <c r="E120" s="11">
        <v>50000</v>
      </c>
      <c r="F120" s="11">
        <v>50000</v>
      </c>
      <c r="G120" s="11"/>
      <c r="H120" s="27"/>
      <c r="I120" s="79">
        <v>37186</v>
      </c>
      <c r="J120" s="71"/>
      <c r="K120" s="11"/>
      <c r="L120" s="61">
        <f t="shared" si="19"/>
        <v>0.74372</v>
      </c>
      <c r="M120" s="61">
        <f t="shared" si="20"/>
        <v>0.00011498065573994234</v>
      </c>
      <c r="N120" s="67"/>
    </row>
    <row r="121" spans="1:14" s="32" customFormat="1" ht="12.75">
      <c r="A121" s="131">
        <v>116</v>
      </c>
      <c r="B121" s="15"/>
      <c r="C121" s="15"/>
      <c r="D121" s="41" t="s">
        <v>300</v>
      </c>
      <c r="E121" s="11">
        <v>340000</v>
      </c>
      <c r="F121" s="11">
        <v>340000</v>
      </c>
      <c r="G121" s="11">
        <v>340000</v>
      </c>
      <c r="H121" s="27"/>
      <c r="I121" s="79">
        <v>339853</v>
      </c>
      <c r="J121" s="71">
        <v>339853</v>
      </c>
      <c r="K121" s="11"/>
      <c r="L121" s="61">
        <f t="shared" si="19"/>
        <v>0.9995676470588235</v>
      </c>
      <c r="M121" s="61">
        <f t="shared" si="20"/>
        <v>0.0010508395846605342</v>
      </c>
      <c r="N121" s="67"/>
    </row>
    <row r="122" spans="1:14" s="32" customFormat="1" ht="25.5">
      <c r="A122" s="132">
        <v>117</v>
      </c>
      <c r="B122" s="15"/>
      <c r="C122" s="15"/>
      <c r="D122" s="41" t="s">
        <v>76</v>
      </c>
      <c r="E122" s="11"/>
      <c r="F122" s="11">
        <v>530110</v>
      </c>
      <c r="G122" s="11"/>
      <c r="H122" s="27"/>
      <c r="I122" s="79">
        <v>529260</v>
      </c>
      <c r="J122" s="71"/>
      <c r="K122" s="11"/>
      <c r="L122" s="61">
        <f t="shared" si="19"/>
        <v>0.9983965592046934</v>
      </c>
      <c r="M122" s="61">
        <f t="shared" si="20"/>
        <v>0.0016364938917044554</v>
      </c>
      <c r="N122" s="67"/>
    </row>
    <row r="123" spans="1:14" s="32" customFormat="1" ht="12.75">
      <c r="A123" s="131">
        <v>118</v>
      </c>
      <c r="B123" s="15"/>
      <c r="C123" s="15"/>
      <c r="D123" s="41" t="s">
        <v>77</v>
      </c>
      <c r="E123" s="11"/>
      <c r="F123" s="11">
        <v>25000</v>
      </c>
      <c r="G123" s="11">
        <v>25000</v>
      </c>
      <c r="H123" s="27"/>
      <c r="I123" s="79">
        <v>12810</v>
      </c>
      <c r="J123" s="71">
        <v>12810</v>
      </c>
      <c r="K123" s="11"/>
      <c r="L123" s="61">
        <f t="shared" si="19"/>
        <v>0.5124</v>
      </c>
      <c r="M123" s="61">
        <f t="shared" si="20"/>
        <v>3.9609051794456554E-05</v>
      </c>
      <c r="N123" s="67"/>
    </row>
    <row r="124" spans="1:14" s="32" customFormat="1" ht="25.5">
      <c r="A124" s="132">
        <v>119</v>
      </c>
      <c r="B124" s="15"/>
      <c r="C124" s="15"/>
      <c r="D124" s="41" t="s">
        <v>78</v>
      </c>
      <c r="E124" s="11">
        <v>400000</v>
      </c>
      <c r="F124" s="11">
        <v>400000</v>
      </c>
      <c r="G124" s="11"/>
      <c r="H124" s="27"/>
      <c r="I124" s="79">
        <v>374982</v>
      </c>
      <c r="J124" s="71"/>
      <c r="K124" s="11"/>
      <c r="L124" s="61">
        <f t="shared" si="19"/>
        <v>0.937455</v>
      </c>
      <c r="M124" s="61">
        <f t="shared" si="20"/>
        <v>0.0011594599110061599</v>
      </c>
      <c r="N124" s="67"/>
    </row>
    <row r="125" spans="1:14" s="32" customFormat="1" ht="25.5">
      <c r="A125" s="131">
        <v>120</v>
      </c>
      <c r="B125" s="15"/>
      <c r="C125" s="15"/>
      <c r="D125" s="41" t="s">
        <v>79</v>
      </c>
      <c r="E125" s="11"/>
      <c r="F125" s="11">
        <v>15000</v>
      </c>
      <c r="G125" s="11"/>
      <c r="H125" s="27"/>
      <c r="I125" s="79">
        <v>5295</v>
      </c>
      <c r="J125" s="71"/>
      <c r="K125" s="11"/>
      <c r="L125" s="61">
        <f t="shared" si="19"/>
        <v>0.353</v>
      </c>
      <c r="M125" s="61">
        <f t="shared" si="20"/>
        <v>1.6372359816678177E-05</v>
      </c>
      <c r="N125" s="67"/>
    </row>
    <row r="126" spans="1:14" s="32" customFormat="1" ht="51">
      <c r="A126" s="132">
        <v>121</v>
      </c>
      <c r="B126" s="15"/>
      <c r="C126" s="15"/>
      <c r="D126" s="35" t="s">
        <v>669</v>
      </c>
      <c r="E126" s="11"/>
      <c r="F126" s="11">
        <v>100000</v>
      </c>
      <c r="G126" s="11">
        <v>100000</v>
      </c>
      <c r="H126" s="27"/>
      <c r="I126" s="79">
        <v>100000</v>
      </c>
      <c r="J126" s="71">
        <v>100000</v>
      </c>
      <c r="K126" s="11"/>
      <c r="L126" s="61">
        <f t="shared" si="19"/>
        <v>1</v>
      </c>
      <c r="M126" s="61">
        <f t="shared" si="20"/>
        <v>0.00030920415140090986</v>
      </c>
      <c r="N126" s="67"/>
    </row>
    <row r="127" spans="1:14" s="32" customFormat="1" ht="12.75">
      <c r="A127" s="131">
        <v>122</v>
      </c>
      <c r="B127" s="15"/>
      <c r="C127" s="33">
        <v>75045</v>
      </c>
      <c r="D127" s="38" t="s">
        <v>476</v>
      </c>
      <c r="E127" s="29">
        <f aca="true" t="shared" si="34" ref="E127:K127">SUM(E128:E129)</f>
        <v>48000</v>
      </c>
      <c r="F127" s="29">
        <f t="shared" si="34"/>
        <v>41343</v>
      </c>
      <c r="G127" s="29">
        <f>SUM(G128:G129)</f>
        <v>41343</v>
      </c>
      <c r="H127" s="64">
        <f>SUM(H128:H129)</f>
        <v>1911</v>
      </c>
      <c r="I127" s="78">
        <f t="shared" si="34"/>
        <v>41337</v>
      </c>
      <c r="J127" s="76">
        <f t="shared" si="34"/>
        <v>41337</v>
      </c>
      <c r="K127" s="29">
        <f t="shared" si="34"/>
        <v>1908</v>
      </c>
      <c r="L127" s="265">
        <f t="shared" si="19"/>
        <v>0.999854872650751</v>
      </c>
      <c r="M127" s="265">
        <f t="shared" si="20"/>
        <v>0.00012781572006459411</v>
      </c>
      <c r="N127" s="67"/>
    </row>
    <row r="128" spans="1:14" s="32" customFormat="1" ht="51">
      <c r="A128" s="132">
        <v>123</v>
      </c>
      <c r="B128" s="15"/>
      <c r="C128" s="15"/>
      <c r="D128" s="35" t="s">
        <v>659</v>
      </c>
      <c r="E128" s="11">
        <v>17000</v>
      </c>
      <c r="F128" s="11">
        <v>17000</v>
      </c>
      <c r="G128" s="11">
        <v>17000</v>
      </c>
      <c r="H128" s="27">
        <v>1911</v>
      </c>
      <c r="I128" s="79">
        <v>16995</v>
      </c>
      <c r="J128" s="71">
        <v>16995</v>
      </c>
      <c r="K128" s="11">
        <v>1908</v>
      </c>
      <c r="L128" s="61">
        <f t="shared" si="19"/>
        <v>0.9997058823529412</v>
      </c>
      <c r="M128" s="61">
        <f t="shared" si="20"/>
        <v>5.254924553058463E-05</v>
      </c>
      <c r="N128" s="67"/>
    </row>
    <row r="129" spans="1:14" s="32" customFormat="1" ht="38.25">
      <c r="A129" s="131">
        <v>124</v>
      </c>
      <c r="B129" s="15"/>
      <c r="C129" s="15"/>
      <c r="D129" s="36" t="s">
        <v>302</v>
      </c>
      <c r="E129" s="11">
        <v>31000</v>
      </c>
      <c r="F129" s="11">
        <v>24343</v>
      </c>
      <c r="G129" s="11">
        <v>24343</v>
      </c>
      <c r="H129" s="27"/>
      <c r="I129" s="79">
        <v>24342</v>
      </c>
      <c r="J129" s="71">
        <v>24342</v>
      </c>
      <c r="K129" s="11"/>
      <c r="L129" s="61">
        <f t="shared" si="19"/>
        <v>0.9999589204288707</v>
      </c>
      <c r="M129" s="61">
        <f t="shared" si="20"/>
        <v>7.526647453400948E-05</v>
      </c>
      <c r="N129" s="67"/>
    </row>
    <row r="130" spans="1:14" s="32" customFormat="1" ht="12.75">
      <c r="A130" s="132">
        <v>125</v>
      </c>
      <c r="B130" s="33"/>
      <c r="C130" s="33">
        <v>75095</v>
      </c>
      <c r="D130" s="38" t="s">
        <v>455</v>
      </c>
      <c r="E130" s="29">
        <f aca="true" t="shared" si="35" ref="E130:K130">SUM(E131:E134)</f>
        <v>1789800</v>
      </c>
      <c r="F130" s="29">
        <f t="shared" si="35"/>
        <v>2430850</v>
      </c>
      <c r="G130" s="29">
        <f>SUM(G131:G134)</f>
        <v>2430850</v>
      </c>
      <c r="H130" s="64">
        <f>SUM(H131:H134)</f>
        <v>1062900</v>
      </c>
      <c r="I130" s="78">
        <f t="shared" si="35"/>
        <v>2092883</v>
      </c>
      <c r="J130" s="76">
        <f t="shared" si="35"/>
        <v>2092883</v>
      </c>
      <c r="K130" s="29">
        <f t="shared" si="35"/>
        <v>945772</v>
      </c>
      <c r="L130" s="265">
        <f t="shared" si="19"/>
        <v>0.8609675627866795</v>
      </c>
      <c r="M130" s="265">
        <f t="shared" si="20"/>
        <v>0.006471281119963904</v>
      </c>
      <c r="N130" s="67"/>
    </row>
    <row r="131" spans="1:14" s="32" customFormat="1" ht="12.75">
      <c r="A131" s="131">
        <v>126</v>
      </c>
      <c r="B131" s="15"/>
      <c r="C131" s="15"/>
      <c r="D131" s="36" t="s">
        <v>449</v>
      </c>
      <c r="E131" s="11">
        <v>600000</v>
      </c>
      <c r="F131" s="11">
        <v>936950</v>
      </c>
      <c r="G131" s="11">
        <v>936950</v>
      </c>
      <c r="H131" s="27"/>
      <c r="I131" s="79">
        <v>782809</v>
      </c>
      <c r="J131" s="71">
        <v>782809</v>
      </c>
      <c r="K131" s="11"/>
      <c r="L131" s="61">
        <f t="shared" si="19"/>
        <v>0.8354864186989701</v>
      </c>
      <c r="M131" s="61">
        <f t="shared" si="20"/>
        <v>0.0024204779255399484</v>
      </c>
      <c r="N131" s="67"/>
    </row>
    <row r="132" spans="1:14" s="32" customFormat="1" ht="12.75">
      <c r="A132" s="132">
        <v>127</v>
      </c>
      <c r="B132" s="15"/>
      <c r="C132" s="15"/>
      <c r="D132" s="36" t="s">
        <v>673</v>
      </c>
      <c r="E132" s="11">
        <v>889800</v>
      </c>
      <c r="F132" s="11">
        <v>1081900</v>
      </c>
      <c r="G132" s="11">
        <v>1081900</v>
      </c>
      <c r="H132" s="27">
        <v>1062900</v>
      </c>
      <c r="I132" s="79">
        <v>964773</v>
      </c>
      <c r="J132" s="71">
        <v>964773</v>
      </c>
      <c r="K132" s="11">
        <v>945772</v>
      </c>
      <c r="L132" s="61">
        <f t="shared" si="19"/>
        <v>0.8917395323042795</v>
      </c>
      <c r="M132" s="61">
        <f t="shared" si="20"/>
        <v>0.0029831181675951</v>
      </c>
      <c r="N132" s="67"/>
    </row>
    <row r="133" spans="1:14" s="32" customFormat="1" ht="12.75">
      <c r="A133" s="131">
        <v>128</v>
      </c>
      <c r="B133" s="15"/>
      <c r="C133" s="15"/>
      <c r="D133" s="36" t="s">
        <v>674</v>
      </c>
      <c r="E133" s="11">
        <v>300000</v>
      </c>
      <c r="F133" s="11">
        <v>310487</v>
      </c>
      <c r="G133" s="11">
        <v>310487</v>
      </c>
      <c r="H133" s="27"/>
      <c r="I133" s="79">
        <v>261384</v>
      </c>
      <c r="J133" s="71">
        <v>261384</v>
      </c>
      <c r="K133" s="11"/>
      <c r="L133" s="61">
        <f t="shared" si="19"/>
        <v>0.841851671728607</v>
      </c>
      <c r="M133" s="61">
        <f t="shared" si="20"/>
        <v>0.0008082101790977543</v>
      </c>
      <c r="N133" s="67"/>
    </row>
    <row r="134" spans="1:15" s="16" customFormat="1" ht="25.5">
      <c r="A134" s="132">
        <v>129</v>
      </c>
      <c r="B134" s="15"/>
      <c r="C134" s="15"/>
      <c r="D134" s="36" t="s">
        <v>80</v>
      </c>
      <c r="E134" s="11"/>
      <c r="F134" s="11">
        <v>101513</v>
      </c>
      <c r="G134" s="11">
        <v>101513</v>
      </c>
      <c r="H134" s="27"/>
      <c r="I134" s="79">
        <v>83917</v>
      </c>
      <c r="J134" s="71">
        <v>83917</v>
      </c>
      <c r="K134" s="11"/>
      <c r="L134" s="61">
        <f t="shared" si="19"/>
        <v>0.8266625949385793</v>
      </c>
      <c r="M134" s="61">
        <f t="shared" si="20"/>
        <v>0.0002594748477311015</v>
      </c>
      <c r="N134" s="67"/>
      <c r="O134" s="32"/>
    </row>
    <row r="135" spans="1:15" s="16" customFormat="1" ht="38.25">
      <c r="A135" s="133">
        <v>130</v>
      </c>
      <c r="B135" s="128">
        <v>751</v>
      </c>
      <c r="C135" s="18"/>
      <c r="D135" s="19" t="s">
        <v>701</v>
      </c>
      <c r="E135" s="19">
        <f aca="true" t="shared" si="36" ref="E135:K135">E136+E138</f>
        <v>20342</v>
      </c>
      <c r="F135" s="19">
        <f t="shared" si="36"/>
        <v>182185</v>
      </c>
      <c r="G135" s="19">
        <f>G136+G138</f>
        <v>182185</v>
      </c>
      <c r="H135" s="62">
        <f>H136+H138</f>
        <v>16423</v>
      </c>
      <c r="I135" s="77">
        <f t="shared" si="36"/>
        <v>182185</v>
      </c>
      <c r="J135" s="129">
        <f t="shared" si="36"/>
        <v>182185</v>
      </c>
      <c r="K135" s="19">
        <f t="shared" si="36"/>
        <v>16423</v>
      </c>
      <c r="L135" s="190">
        <f aca="true" t="shared" si="37" ref="L135:L198">I135/F135</f>
        <v>1</v>
      </c>
      <c r="M135" s="190">
        <f aca="true" t="shared" si="38" ref="M135:M198">I135/$I$634</f>
        <v>0.0005633235832297476</v>
      </c>
      <c r="N135" s="67"/>
      <c r="O135" s="32"/>
    </row>
    <row r="136" spans="1:15" s="16" customFormat="1" ht="25.5">
      <c r="A136" s="132">
        <v>131</v>
      </c>
      <c r="B136" s="33"/>
      <c r="C136" s="13">
        <v>75101</v>
      </c>
      <c r="D136" s="42" t="s">
        <v>2</v>
      </c>
      <c r="E136" s="29">
        <f aca="true" t="shared" si="39" ref="E136:K136">E137</f>
        <v>20342</v>
      </c>
      <c r="F136" s="29">
        <f t="shared" si="39"/>
        <v>20342</v>
      </c>
      <c r="G136" s="29">
        <f t="shared" si="39"/>
        <v>20342</v>
      </c>
      <c r="H136" s="64">
        <f t="shared" si="39"/>
        <v>11012</v>
      </c>
      <c r="I136" s="78">
        <f t="shared" si="39"/>
        <v>20342</v>
      </c>
      <c r="J136" s="76">
        <f t="shared" si="39"/>
        <v>20342</v>
      </c>
      <c r="K136" s="29">
        <f t="shared" si="39"/>
        <v>11012</v>
      </c>
      <c r="L136" s="265">
        <f t="shared" si="37"/>
        <v>1</v>
      </c>
      <c r="M136" s="265">
        <f t="shared" si="38"/>
        <v>6.289830847797308E-05</v>
      </c>
      <c r="N136" s="67"/>
      <c r="O136" s="32"/>
    </row>
    <row r="137" spans="1:14" s="32" customFormat="1" ht="51">
      <c r="A137" s="131">
        <v>132</v>
      </c>
      <c r="B137" s="33"/>
      <c r="C137" s="33"/>
      <c r="D137" s="35" t="s">
        <v>670</v>
      </c>
      <c r="E137" s="11">
        <v>20342</v>
      </c>
      <c r="F137" s="11">
        <v>20342</v>
      </c>
      <c r="G137" s="11">
        <v>20342</v>
      </c>
      <c r="H137" s="27">
        <v>11012</v>
      </c>
      <c r="I137" s="79">
        <v>20342</v>
      </c>
      <c r="J137" s="71">
        <v>20342</v>
      </c>
      <c r="K137" s="11">
        <v>11012</v>
      </c>
      <c r="L137" s="61">
        <f t="shared" si="37"/>
        <v>1</v>
      </c>
      <c r="M137" s="61">
        <f t="shared" si="38"/>
        <v>6.289830847797308E-05</v>
      </c>
      <c r="N137" s="67"/>
    </row>
    <row r="138" spans="1:15" s="16" customFormat="1" ht="12.75">
      <c r="A138" s="132">
        <v>133</v>
      </c>
      <c r="B138" s="33"/>
      <c r="C138" s="13">
        <v>75113</v>
      </c>
      <c r="D138" s="42" t="s">
        <v>81</v>
      </c>
      <c r="E138" s="29">
        <f aca="true" t="shared" si="40" ref="E138:K138">E139</f>
        <v>0</v>
      </c>
      <c r="F138" s="29">
        <f t="shared" si="40"/>
        <v>161843</v>
      </c>
      <c r="G138" s="29">
        <f t="shared" si="40"/>
        <v>161843</v>
      </c>
      <c r="H138" s="64">
        <f t="shared" si="40"/>
        <v>5411</v>
      </c>
      <c r="I138" s="78">
        <f t="shared" si="40"/>
        <v>161843</v>
      </c>
      <c r="J138" s="76">
        <f t="shared" si="40"/>
        <v>161843</v>
      </c>
      <c r="K138" s="29">
        <f t="shared" si="40"/>
        <v>5411</v>
      </c>
      <c r="L138" s="265">
        <f t="shared" si="37"/>
        <v>1</v>
      </c>
      <c r="M138" s="265">
        <f t="shared" si="38"/>
        <v>0.0005004252747517746</v>
      </c>
      <c r="N138" s="67"/>
      <c r="O138" s="32"/>
    </row>
    <row r="139" spans="1:14" s="32" customFormat="1" ht="51">
      <c r="A139" s="131">
        <v>134</v>
      </c>
      <c r="B139" s="33"/>
      <c r="C139" s="33"/>
      <c r="D139" s="35" t="s">
        <v>670</v>
      </c>
      <c r="E139" s="11"/>
      <c r="F139" s="11">
        <v>161843</v>
      </c>
      <c r="G139" s="11">
        <v>161843</v>
      </c>
      <c r="H139" s="27">
        <v>5411</v>
      </c>
      <c r="I139" s="79">
        <v>161843</v>
      </c>
      <c r="J139" s="71">
        <v>161843</v>
      </c>
      <c r="K139" s="11">
        <v>5411</v>
      </c>
      <c r="L139" s="61">
        <f t="shared" si="37"/>
        <v>1</v>
      </c>
      <c r="M139" s="61">
        <f t="shared" si="38"/>
        <v>0.0005004252747517746</v>
      </c>
      <c r="N139" s="67"/>
    </row>
    <row r="140" spans="1:15" s="16" customFormat="1" ht="25.5">
      <c r="A140" s="130">
        <v>135</v>
      </c>
      <c r="B140" s="128">
        <v>754</v>
      </c>
      <c r="C140" s="18"/>
      <c r="D140" s="19" t="s">
        <v>372</v>
      </c>
      <c r="E140" s="19">
        <f aca="true" t="shared" si="41" ref="E140:K140">E141+E143+E146+E151+E153+E156+E158+E160</f>
        <v>10848000</v>
      </c>
      <c r="F140" s="19">
        <f t="shared" si="41"/>
        <v>10901900</v>
      </c>
      <c r="G140" s="19">
        <f>G141+G143+G146+G151+G153+G156+G158+G160</f>
        <v>10821900</v>
      </c>
      <c r="H140" s="62">
        <f>H141+H143+H146+H151+H153+H156+H158+H160</f>
        <v>7792900</v>
      </c>
      <c r="I140" s="77">
        <f t="shared" si="41"/>
        <v>10813536</v>
      </c>
      <c r="J140" s="129">
        <f t="shared" si="41"/>
        <v>10733536</v>
      </c>
      <c r="K140" s="19">
        <f t="shared" si="41"/>
        <v>7776739</v>
      </c>
      <c r="L140" s="190">
        <f t="shared" si="37"/>
        <v>0.9918946238729028</v>
      </c>
      <c r="M140" s="190">
        <f t="shared" si="38"/>
        <v>0.03343590222523189</v>
      </c>
      <c r="N140" s="67"/>
      <c r="O140" s="32"/>
    </row>
    <row r="141" spans="1:14" s="32" customFormat="1" ht="12.75">
      <c r="A141" s="131">
        <v>136</v>
      </c>
      <c r="B141" s="33"/>
      <c r="C141" s="13">
        <v>75404</v>
      </c>
      <c r="D141" s="42" t="s">
        <v>82</v>
      </c>
      <c r="E141" s="29">
        <f aca="true" t="shared" si="42" ref="E141:K141">E142</f>
        <v>0</v>
      </c>
      <c r="F141" s="29">
        <f t="shared" si="42"/>
        <v>133400</v>
      </c>
      <c r="G141" s="29">
        <f t="shared" si="42"/>
        <v>133400</v>
      </c>
      <c r="H141" s="64">
        <f t="shared" si="42"/>
        <v>0</v>
      </c>
      <c r="I141" s="78">
        <f t="shared" si="42"/>
        <v>133400</v>
      </c>
      <c r="J141" s="76">
        <f t="shared" si="42"/>
        <v>133400</v>
      </c>
      <c r="K141" s="29">
        <f t="shared" si="42"/>
        <v>0</v>
      </c>
      <c r="L141" s="265">
        <f t="shared" si="37"/>
        <v>1</v>
      </c>
      <c r="M141" s="265">
        <f t="shared" si="38"/>
        <v>0.0004124783379688138</v>
      </c>
      <c r="N141" s="67"/>
    </row>
    <row r="142" spans="1:15" s="16" customFormat="1" ht="25.5">
      <c r="A142" s="132">
        <v>137</v>
      </c>
      <c r="B142" s="33"/>
      <c r="C142" s="33"/>
      <c r="D142" s="36" t="s">
        <v>83</v>
      </c>
      <c r="E142" s="11"/>
      <c r="F142" s="11">
        <v>133400</v>
      </c>
      <c r="G142" s="11">
        <v>133400</v>
      </c>
      <c r="H142" s="27"/>
      <c r="I142" s="79">
        <v>133400</v>
      </c>
      <c r="J142" s="71">
        <v>133400</v>
      </c>
      <c r="K142" s="11"/>
      <c r="L142" s="61">
        <f t="shared" si="37"/>
        <v>1</v>
      </c>
      <c r="M142" s="61">
        <f t="shared" si="38"/>
        <v>0.0004124783379688138</v>
      </c>
      <c r="N142" s="67"/>
      <c r="O142" s="32"/>
    </row>
    <row r="143" spans="1:14" s="32" customFormat="1" ht="12.75">
      <c r="A143" s="131">
        <v>138</v>
      </c>
      <c r="B143" s="33"/>
      <c r="C143" s="13">
        <v>75405</v>
      </c>
      <c r="D143" s="42" t="s">
        <v>478</v>
      </c>
      <c r="E143" s="29">
        <f>SUM(E144:E145)</f>
        <v>271000</v>
      </c>
      <c r="F143" s="29">
        <f aca="true" t="shared" si="43" ref="F143:K143">SUM(F144:F145)</f>
        <v>171000</v>
      </c>
      <c r="G143" s="29">
        <f>SUM(G144:G145)</f>
        <v>171000</v>
      </c>
      <c r="H143" s="64">
        <f>SUM(H144:H145)</f>
        <v>152500</v>
      </c>
      <c r="I143" s="78">
        <f t="shared" si="43"/>
        <v>170954</v>
      </c>
      <c r="J143" s="76">
        <f t="shared" si="43"/>
        <v>170954</v>
      </c>
      <c r="K143" s="29">
        <f t="shared" si="43"/>
        <v>152462</v>
      </c>
      <c r="L143" s="265">
        <f t="shared" si="37"/>
        <v>0.9997309941520468</v>
      </c>
      <c r="M143" s="265">
        <f t="shared" si="38"/>
        <v>0.0005285968649859114</v>
      </c>
      <c r="N143" s="67"/>
    </row>
    <row r="144" spans="1:14" s="32" customFormat="1" ht="25.5">
      <c r="A144" s="132">
        <v>139</v>
      </c>
      <c r="B144" s="33"/>
      <c r="C144" s="33"/>
      <c r="D144" s="36" t="s">
        <v>675</v>
      </c>
      <c r="E144" s="11">
        <v>171000</v>
      </c>
      <c r="F144" s="11">
        <v>171000</v>
      </c>
      <c r="G144" s="11">
        <v>171000</v>
      </c>
      <c r="H144" s="27">
        <v>152500</v>
      </c>
      <c r="I144" s="79">
        <v>170954</v>
      </c>
      <c r="J144" s="71">
        <v>170954</v>
      </c>
      <c r="K144" s="11">
        <v>152462</v>
      </c>
      <c r="L144" s="61">
        <f t="shared" si="37"/>
        <v>0.9997309941520468</v>
      </c>
      <c r="M144" s="61">
        <f t="shared" si="38"/>
        <v>0.0005285968649859114</v>
      </c>
      <c r="N144" s="67"/>
    </row>
    <row r="145" spans="1:14" s="32" customFormat="1" ht="12.75">
      <c r="A145" s="131">
        <v>140</v>
      </c>
      <c r="B145" s="33"/>
      <c r="C145" s="33"/>
      <c r="D145" s="36" t="s">
        <v>324</v>
      </c>
      <c r="E145" s="11">
        <v>100000</v>
      </c>
      <c r="F145" s="11"/>
      <c r="G145" s="11"/>
      <c r="H145" s="27"/>
      <c r="I145" s="79"/>
      <c r="J145" s="71"/>
      <c r="K145" s="11"/>
      <c r="L145" s="61"/>
      <c r="M145" s="61">
        <f t="shared" si="38"/>
        <v>0</v>
      </c>
      <c r="N145" s="67"/>
    </row>
    <row r="146" spans="1:15" s="16" customFormat="1" ht="25.5">
      <c r="A146" s="132">
        <v>141</v>
      </c>
      <c r="B146" s="33"/>
      <c r="C146" s="33">
        <v>75411</v>
      </c>
      <c r="D146" s="38" t="s">
        <v>479</v>
      </c>
      <c r="E146" s="29">
        <f aca="true" t="shared" si="44" ref="E146:K146">SUM(E147:E150)</f>
        <v>7755000</v>
      </c>
      <c r="F146" s="29">
        <f t="shared" si="44"/>
        <v>7775500</v>
      </c>
      <c r="G146" s="29">
        <f>SUM(G147:G150)</f>
        <v>7700500</v>
      </c>
      <c r="H146" s="64">
        <f>SUM(H147:H150)</f>
        <v>5544900</v>
      </c>
      <c r="I146" s="78">
        <f t="shared" si="44"/>
        <v>7774995</v>
      </c>
      <c r="J146" s="76">
        <f t="shared" si="44"/>
        <v>7699995</v>
      </c>
      <c r="K146" s="29">
        <f t="shared" si="44"/>
        <v>5544516</v>
      </c>
      <c r="L146" s="265">
        <f t="shared" si="37"/>
        <v>0.9999350524082052</v>
      </c>
      <c r="M146" s="265">
        <f t="shared" si="38"/>
        <v>0.024040607311213172</v>
      </c>
      <c r="N146" s="67"/>
      <c r="O146" s="32"/>
    </row>
    <row r="147" spans="1:14" s="32" customFormat="1" ht="51">
      <c r="A147" s="131">
        <v>142</v>
      </c>
      <c r="B147" s="33"/>
      <c r="C147" s="33"/>
      <c r="D147" s="35" t="s">
        <v>659</v>
      </c>
      <c r="E147" s="11">
        <v>7530000</v>
      </c>
      <c r="F147" s="11">
        <v>7700500</v>
      </c>
      <c r="G147" s="11">
        <v>7700500</v>
      </c>
      <c r="H147" s="27">
        <v>5544900</v>
      </c>
      <c r="I147" s="79">
        <v>7699995</v>
      </c>
      <c r="J147" s="71">
        <v>7699995</v>
      </c>
      <c r="K147" s="11">
        <v>5544516</v>
      </c>
      <c r="L147" s="61">
        <f t="shared" si="37"/>
        <v>0.9999344198428674</v>
      </c>
      <c r="M147" s="61">
        <f t="shared" si="38"/>
        <v>0.02380870419766249</v>
      </c>
      <c r="N147" s="67"/>
    </row>
    <row r="148" spans="1:14" s="32" customFormat="1" ht="63.75">
      <c r="A148" s="132">
        <v>143</v>
      </c>
      <c r="B148" s="33"/>
      <c r="C148" s="33"/>
      <c r="D148" s="35" t="s">
        <v>84</v>
      </c>
      <c r="E148" s="11"/>
      <c r="F148" s="11">
        <v>50000</v>
      </c>
      <c r="G148" s="11"/>
      <c r="H148" s="27"/>
      <c r="I148" s="79">
        <v>50000</v>
      </c>
      <c r="J148" s="71"/>
      <c r="K148" s="11"/>
      <c r="L148" s="61">
        <f t="shared" si="37"/>
        <v>1</v>
      </c>
      <c r="M148" s="61">
        <f t="shared" si="38"/>
        <v>0.00015460207570045493</v>
      </c>
      <c r="N148" s="67"/>
    </row>
    <row r="149" spans="1:14" s="32" customFormat="1" ht="12.75">
      <c r="A149" s="131">
        <v>144</v>
      </c>
      <c r="B149" s="33"/>
      <c r="C149" s="33"/>
      <c r="D149" s="36" t="s">
        <v>85</v>
      </c>
      <c r="E149" s="11"/>
      <c r="F149" s="11">
        <v>25000</v>
      </c>
      <c r="G149" s="11"/>
      <c r="H149" s="27"/>
      <c r="I149" s="79">
        <v>25000</v>
      </c>
      <c r="J149" s="71"/>
      <c r="K149" s="11"/>
      <c r="L149" s="61">
        <f t="shared" si="37"/>
        <v>1</v>
      </c>
      <c r="M149" s="61">
        <f t="shared" si="38"/>
        <v>7.730103785022747E-05</v>
      </c>
      <c r="N149" s="67"/>
    </row>
    <row r="150" spans="1:14" s="32" customFormat="1" ht="25.5">
      <c r="A150" s="132">
        <v>145</v>
      </c>
      <c r="B150" s="33"/>
      <c r="C150" s="33"/>
      <c r="D150" s="36" t="s">
        <v>325</v>
      </c>
      <c r="E150" s="11">
        <v>225000</v>
      </c>
      <c r="F150" s="11"/>
      <c r="G150" s="11"/>
      <c r="H150" s="27"/>
      <c r="I150" s="79"/>
      <c r="J150" s="71"/>
      <c r="K150" s="11"/>
      <c r="L150" s="61"/>
      <c r="M150" s="61">
        <f t="shared" si="38"/>
        <v>0</v>
      </c>
      <c r="N150" s="67"/>
    </row>
    <row r="151" spans="1:14" s="32" customFormat="1" ht="12.75">
      <c r="A151" s="131">
        <v>146</v>
      </c>
      <c r="B151" s="33"/>
      <c r="C151" s="33">
        <v>75412</v>
      </c>
      <c r="D151" s="38" t="s">
        <v>480</v>
      </c>
      <c r="E151" s="29">
        <f aca="true" t="shared" si="45" ref="E151:K151">SUM(E152:E152)</f>
        <v>230000</v>
      </c>
      <c r="F151" s="29">
        <f t="shared" si="45"/>
        <v>230000</v>
      </c>
      <c r="G151" s="29">
        <f t="shared" si="45"/>
        <v>230000</v>
      </c>
      <c r="H151" s="64">
        <f t="shared" si="45"/>
        <v>6600</v>
      </c>
      <c r="I151" s="78">
        <f t="shared" si="45"/>
        <v>200015</v>
      </c>
      <c r="J151" s="76">
        <f t="shared" si="45"/>
        <v>200015</v>
      </c>
      <c r="K151" s="29">
        <f t="shared" si="45"/>
        <v>4348</v>
      </c>
      <c r="L151" s="265">
        <f t="shared" si="37"/>
        <v>0.8696304347826087</v>
      </c>
      <c r="M151" s="265">
        <f t="shared" si="38"/>
        <v>0.0006184546834245298</v>
      </c>
      <c r="N151" s="67"/>
    </row>
    <row r="152" spans="1:14" s="32" customFormat="1" ht="12.75">
      <c r="A152" s="132">
        <v>147</v>
      </c>
      <c r="B152" s="15"/>
      <c r="C152" s="15"/>
      <c r="D152" s="36" t="s">
        <v>449</v>
      </c>
      <c r="E152" s="11">
        <v>230000</v>
      </c>
      <c r="F152" s="11">
        <v>230000</v>
      </c>
      <c r="G152" s="11">
        <v>230000</v>
      </c>
      <c r="H152" s="27">
        <v>6600</v>
      </c>
      <c r="I152" s="79">
        <v>200015</v>
      </c>
      <c r="J152" s="71">
        <v>200015</v>
      </c>
      <c r="K152" s="11">
        <v>4348</v>
      </c>
      <c r="L152" s="61">
        <f t="shared" si="37"/>
        <v>0.8696304347826087</v>
      </c>
      <c r="M152" s="61">
        <f t="shared" si="38"/>
        <v>0.0006184546834245298</v>
      </c>
      <c r="N152" s="67"/>
    </row>
    <row r="153" spans="1:14" s="32" customFormat="1" ht="12.75">
      <c r="A153" s="131">
        <v>148</v>
      </c>
      <c r="B153" s="33"/>
      <c r="C153" s="33">
        <v>75414</v>
      </c>
      <c r="D153" s="38" t="s">
        <v>481</v>
      </c>
      <c r="E153" s="29">
        <f aca="true" t="shared" si="46" ref="E153:K153">E154+E155</f>
        <v>12000</v>
      </c>
      <c r="F153" s="29">
        <f t="shared" si="46"/>
        <v>12000</v>
      </c>
      <c r="G153" s="29">
        <f>G154+G155</f>
        <v>7000</v>
      </c>
      <c r="H153" s="64">
        <f>H154+H155</f>
        <v>0</v>
      </c>
      <c r="I153" s="78">
        <f t="shared" si="46"/>
        <v>11999</v>
      </c>
      <c r="J153" s="76">
        <f t="shared" si="46"/>
        <v>6999</v>
      </c>
      <c r="K153" s="29">
        <f t="shared" si="46"/>
        <v>0</v>
      </c>
      <c r="L153" s="265">
        <f t="shared" si="37"/>
        <v>0.9999166666666667</v>
      </c>
      <c r="M153" s="265">
        <f t="shared" si="38"/>
        <v>3.710140612659517E-05</v>
      </c>
      <c r="N153" s="67"/>
    </row>
    <row r="154" spans="1:14" s="32" customFormat="1" ht="51">
      <c r="A154" s="132">
        <v>149</v>
      </c>
      <c r="B154" s="15"/>
      <c r="C154" s="15"/>
      <c r="D154" s="35" t="s">
        <v>670</v>
      </c>
      <c r="E154" s="11">
        <v>7000</v>
      </c>
      <c r="F154" s="11">
        <v>7000</v>
      </c>
      <c r="G154" s="11">
        <v>7000</v>
      </c>
      <c r="H154" s="27"/>
      <c r="I154" s="79">
        <v>6999</v>
      </c>
      <c r="J154" s="71">
        <v>6999</v>
      </c>
      <c r="K154" s="11"/>
      <c r="L154" s="61">
        <f t="shared" si="37"/>
        <v>0.9998571428571429</v>
      </c>
      <c r="M154" s="61">
        <f t="shared" si="38"/>
        <v>2.164119855654968E-05</v>
      </c>
      <c r="N154" s="67"/>
    </row>
    <row r="155" spans="1:14" s="32" customFormat="1" ht="63.75">
      <c r="A155" s="131">
        <v>150</v>
      </c>
      <c r="B155" s="15"/>
      <c r="C155" s="15"/>
      <c r="D155" s="35" t="s">
        <v>86</v>
      </c>
      <c r="E155" s="11">
        <v>5000</v>
      </c>
      <c r="F155" s="11">
        <v>5000</v>
      </c>
      <c r="G155" s="11"/>
      <c r="H155" s="27"/>
      <c r="I155" s="79">
        <v>5000</v>
      </c>
      <c r="J155" s="71"/>
      <c r="K155" s="11"/>
      <c r="L155" s="61">
        <f t="shared" si="37"/>
        <v>1</v>
      </c>
      <c r="M155" s="61">
        <f t="shared" si="38"/>
        <v>1.5460207570045493E-05</v>
      </c>
      <c r="N155" s="67"/>
    </row>
    <row r="156" spans="1:14" s="32" customFormat="1" ht="12.75">
      <c r="A156" s="132">
        <v>151</v>
      </c>
      <c r="B156" s="33"/>
      <c r="C156" s="33">
        <v>75415</v>
      </c>
      <c r="D156" s="38" t="s">
        <v>634</v>
      </c>
      <c r="E156" s="29">
        <f aca="true" t="shared" si="47" ref="E156:K156">E157</f>
        <v>70000</v>
      </c>
      <c r="F156" s="29">
        <f t="shared" si="47"/>
        <v>70000</v>
      </c>
      <c r="G156" s="29">
        <f t="shared" si="47"/>
        <v>70000</v>
      </c>
      <c r="H156" s="64">
        <f t="shared" si="47"/>
        <v>0</v>
      </c>
      <c r="I156" s="78">
        <f t="shared" si="47"/>
        <v>70000</v>
      </c>
      <c r="J156" s="76">
        <f t="shared" si="47"/>
        <v>70000</v>
      </c>
      <c r="K156" s="29">
        <f t="shared" si="47"/>
        <v>0</v>
      </c>
      <c r="L156" s="265">
        <f t="shared" si="37"/>
        <v>1</v>
      </c>
      <c r="M156" s="265">
        <f t="shared" si="38"/>
        <v>0.0002164429059806369</v>
      </c>
      <c r="N156" s="67"/>
    </row>
    <row r="157" spans="1:14" s="32" customFormat="1" ht="12.75">
      <c r="A157" s="131">
        <v>152</v>
      </c>
      <c r="B157" s="15"/>
      <c r="C157" s="15"/>
      <c r="D157" s="36" t="s">
        <v>690</v>
      </c>
      <c r="E157" s="11">
        <v>70000</v>
      </c>
      <c r="F157" s="11">
        <v>70000</v>
      </c>
      <c r="G157" s="11">
        <v>70000</v>
      </c>
      <c r="H157" s="27"/>
      <c r="I157" s="79">
        <v>70000</v>
      </c>
      <c r="J157" s="71">
        <v>70000</v>
      </c>
      <c r="K157" s="11"/>
      <c r="L157" s="61">
        <f t="shared" si="37"/>
        <v>1</v>
      </c>
      <c r="M157" s="61">
        <f t="shared" si="38"/>
        <v>0.0002164429059806369</v>
      </c>
      <c r="N157" s="67"/>
    </row>
    <row r="158" spans="1:14" s="32" customFormat="1" ht="12.75">
      <c r="A158" s="132">
        <v>153</v>
      </c>
      <c r="B158" s="33"/>
      <c r="C158" s="33">
        <v>75416</v>
      </c>
      <c r="D158" s="38" t="s">
        <v>482</v>
      </c>
      <c r="E158" s="29">
        <f aca="true" t="shared" si="48" ref="E158:K158">E159</f>
        <v>2481000</v>
      </c>
      <c r="F158" s="29">
        <f t="shared" si="48"/>
        <v>2481000</v>
      </c>
      <c r="G158" s="29">
        <f t="shared" si="48"/>
        <v>2481000</v>
      </c>
      <c r="H158" s="64">
        <f t="shared" si="48"/>
        <v>2088200</v>
      </c>
      <c r="I158" s="78">
        <f t="shared" si="48"/>
        <v>2427878</v>
      </c>
      <c r="J158" s="76">
        <f t="shared" si="48"/>
        <v>2427878</v>
      </c>
      <c r="K158" s="29">
        <f t="shared" si="48"/>
        <v>2075413</v>
      </c>
      <c r="L158" s="265">
        <f t="shared" si="37"/>
        <v>0.9785884723901652</v>
      </c>
      <c r="M158" s="265">
        <f t="shared" si="38"/>
        <v>0.007507099566949382</v>
      </c>
      <c r="N158" s="67"/>
    </row>
    <row r="159" spans="1:14" s="32" customFormat="1" ht="12.75">
      <c r="A159" s="131">
        <v>154</v>
      </c>
      <c r="B159" s="15"/>
      <c r="C159" s="15"/>
      <c r="D159" s="37" t="s">
        <v>639</v>
      </c>
      <c r="E159" s="11">
        <v>2481000</v>
      </c>
      <c r="F159" s="11">
        <v>2481000</v>
      </c>
      <c r="G159" s="11">
        <v>2481000</v>
      </c>
      <c r="H159" s="27">
        <v>2088200</v>
      </c>
      <c r="I159" s="79">
        <v>2427878</v>
      </c>
      <c r="J159" s="71">
        <v>2427878</v>
      </c>
      <c r="K159" s="11">
        <v>2075413</v>
      </c>
      <c r="L159" s="61">
        <f t="shared" si="37"/>
        <v>0.9785884723901652</v>
      </c>
      <c r="M159" s="61">
        <f t="shared" si="38"/>
        <v>0.007507099566949382</v>
      </c>
      <c r="N159" s="67"/>
    </row>
    <row r="160" spans="1:14" s="32" customFormat="1" ht="12.75">
      <c r="A160" s="132">
        <v>155</v>
      </c>
      <c r="B160" s="33"/>
      <c r="C160" s="33">
        <v>75478</v>
      </c>
      <c r="D160" s="38" t="s">
        <v>7</v>
      </c>
      <c r="E160" s="29">
        <f aca="true" t="shared" si="49" ref="E160:K160">E161</f>
        <v>29000</v>
      </c>
      <c r="F160" s="29">
        <f t="shared" si="49"/>
        <v>29000</v>
      </c>
      <c r="G160" s="29">
        <f t="shared" si="49"/>
        <v>29000</v>
      </c>
      <c r="H160" s="64">
        <f t="shared" si="49"/>
        <v>700</v>
      </c>
      <c r="I160" s="78">
        <f t="shared" si="49"/>
        <v>24295</v>
      </c>
      <c r="J160" s="76">
        <f t="shared" si="49"/>
        <v>24295</v>
      </c>
      <c r="K160" s="29">
        <f t="shared" si="49"/>
        <v>0</v>
      </c>
      <c r="L160" s="265">
        <f t="shared" si="37"/>
        <v>0.8377586206896551</v>
      </c>
      <c r="M160" s="265">
        <f t="shared" si="38"/>
        <v>7.512114858285105E-05</v>
      </c>
      <c r="N160" s="67"/>
    </row>
    <row r="161" spans="1:14" s="32" customFormat="1" ht="12.75">
      <c r="A161" s="131">
        <v>156</v>
      </c>
      <c r="B161" s="15"/>
      <c r="C161" s="15"/>
      <c r="D161" s="36" t="s">
        <v>449</v>
      </c>
      <c r="E161" s="11">
        <v>29000</v>
      </c>
      <c r="F161" s="11">
        <v>29000</v>
      </c>
      <c r="G161" s="11">
        <v>29000</v>
      </c>
      <c r="H161" s="27">
        <v>700</v>
      </c>
      <c r="I161" s="79">
        <v>24295</v>
      </c>
      <c r="J161" s="71">
        <v>24295</v>
      </c>
      <c r="K161" s="11"/>
      <c r="L161" s="61">
        <f t="shared" si="37"/>
        <v>0.8377586206896551</v>
      </c>
      <c r="M161" s="61">
        <f t="shared" si="38"/>
        <v>7.512114858285105E-05</v>
      </c>
      <c r="N161" s="67"/>
    </row>
    <row r="162" spans="1:14" s="32" customFormat="1" ht="51">
      <c r="A162" s="130">
        <v>157</v>
      </c>
      <c r="B162" s="128">
        <v>756</v>
      </c>
      <c r="C162" s="18"/>
      <c r="D162" s="19" t="s">
        <v>87</v>
      </c>
      <c r="E162" s="19">
        <f aca="true" t="shared" si="50" ref="E162:K162">E163</f>
        <v>380000</v>
      </c>
      <c r="F162" s="19">
        <f t="shared" si="50"/>
        <v>425000</v>
      </c>
      <c r="G162" s="19">
        <f t="shared" si="50"/>
        <v>425000</v>
      </c>
      <c r="H162" s="62">
        <f t="shared" si="50"/>
        <v>75270</v>
      </c>
      <c r="I162" s="77">
        <f t="shared" si="50"/>
        <v>391268</v>
      </c>
      <c r="J162" s="129">
        <f t="shared" si="50"/>
        <v>391268</v>
      </c>
      <c r="K162" s="19">
        <f t="shared" si="50"/>
        <v>64375</v>
      </c>
      <c r="L162" s="190">
        <f t="shared" si="37"/>
        <v>0.9206305882352941</v>
      </c>
      <c r="M162" s="190">
        <f t="shared" si="38"/>
        <v>0.001209816899103312</v>
      </c>
      <c r="N162" s="67"/>
    </row>
    <row r="163" spans="1:14" s="32" customFormat="1" ht="25.5">
      <c r="A163" s="131">
        <v>158</v>
      </c>
      <c r="B163" s="33"/>
      <c r="C163" s="33">
        <v>75647</v>
      </c>
      <c r="D163" s="38" t="s">
        <v>477</v>
      </c>
      <c r="E163" s="29">
        <f aca="true" t="shared" si="51" ref="E163:K163">E164+E165</f>
        <v>380000</v>
      </c>
      <c r="F163" s="29">
        <f t="shared" si="51"/>
        <v>425000</v>
      </c>
      <c r="G163" s="29">
        <f>G164+G165</f>
        <v>425000</v>
      </c>
      <c r="H163" s="64">
        <f>H164+H165</f>
        <v>75270</v>
      </c>
      <c r="I163" s="78">
        <f t="shared" si="51"/>
        <v>391268</v>
      </c>
      <c r="J163" s="76">
        <f t="shared" si="51"/>
        <v>391268</v>
      </c>
      <c r="K163" s="29">
        <f t="shared" si="51"/>
        <v>64375</v>
      </c>
      <c r="L163" s="265">
        <f t="shared" si="37"/>
        <v>0.9206305882352941</v>
      </c>
      <c r="M163" s="265">
        <f t="shared" si="38"/>
        <v>0.001209816899103312</v>
      </c>
      <c r="N163" s="67"/>
    </row>
    <row r="164" spans="1:14" s="32" customFormat="1" ht="12.75">
      <c r="A164" s="132">
        <v>159</v>
      </c>
      <c r="B164" s="33"/>
      <c r="C164" s="33"/>
      <c r="D164" s="36" t="s">
        <v>449</v>
      </c>
      <c r="E164" s="11">
        <v>260000</v>
      </c>
      <c r="F164" s="11">
        <v>252000</v>
      </c>
      <c r="G164" s="11">
        <v>252000</v>
      </c>
      <c r="H164" s="27">
        <v>75270</v>
      </c>
      <c r="I164" s="79">
        <v>236989</v>
      </c>
      <c r="J164" s="71">
        <v>236989</v>
      </c>
      <c r="K164" s="11">
        <v>64375</v>
      </c>
      <c r="L164" s="61">
        <f t="shared" si="37"/>
        <v>0.9404325396825397</v>
      </c>
      <c r="M164" s="61">
        <f t="shared" si="38"/>
        <v>0.0007327798263635023</v>
      </c>
      <c r="N164" s="67"/>
    </row>
    <row r="165" spans="1:14" s="32" customFormat="1" ht="12.75">
      <c r="A165" s="131">
        <v>160</v>
      </c>
      <c r="B165" s="33"/>
      <c r="C165" s="33"/>
      <c r="D165" s="36" t="s">
        <v>672</v>
      </c>
      <c r="E165" s="11">
        <v>120000</v>
      </c>
      <c r="F165" s="11">
        <v>173000</v>
      </c>
      <c r="G165" s="11">
        <v>173000</v>
      </c>
      <c r="H165" s="27"/>
      <c r="I165" s="79">
        <v>154279</v>
      </c>
      <c r="J165" s="71">
        <v>154279</v>
      </c>
      <c r="K165" s="11"/>
      <c r="L165" s="61">
        <f t="shared" si="37"/>
        <v>0.8917861271676301</v>
      </c>
      <c r="M165" s="61">
        <f t="shared" si="38"/>
        <v>0.0004770370727398097</v>
      </c>
      <c r="N165" s="67"/>
    </row>
    <row r="166" spans="1:14" s="32" customFormat="1" ht="21.75" customHeight="1">
      <c r="A166" s="130">
        <v>161</v>
      </c>
      <c r="B166" s="128">
        <v>757</v>
      </c>
      <c r="C166" s="18"/>
      <c r="D166" s="19" t="s">
        <v>483</v>
      </c>
      <c r="E166" s="19">
        <f aca="true" t="shared" si="52" ref="E166:K166">E167</f>
        <v>1650000</v>
      </c>
      <c r="F166" s="19">
        <f t="shared" si="52"/>
        <v>1400000</v>
      </c>
      <c r="G166" s="19">
        <f t="shared" si="52"/>
        <v>1400000</v>
      </c>
      <c r="H166" s="62">
        <f t="shared" si="52"/>
        <v>0</v>
      </c>
      <c r="I166" s="77">
        <f t="shared" si="52"/>
        <v>366580</v>
      </c>
      <c r="J166" s="129">
        <f t="shared" si="52"/>
        <v>366580</v>
      </c>
      <c r="K166" s="19">
        <f t="shared" si="52"/>
        <v>0</v>
      </c>
      <c r="L166" s="190">
        <f t="shared" si="37"/>
        <v>0.26184285714285715</v>
      </c>
      <c r="M166" s="190">
        <f t="shared" si="38"/>
        <v>0.0011334805782054554</v>
      </c>
      <c r="N166" s="67"/>
    </row>
    <row r="167" spans="1:14" s="32" customFormat="1" ht="38.25">
      <c r="A167" s="131">
        <v>162</v>
      </c>
      <c r="B167" s="33"/>
      <c r="C167" s="33">
        <v>75702</v>
      </c>
      <c r="D167" s="38" t="s">
        <v>485</v>
      </c>
      <c r="E167" s="29">
        <f aca="true" t="shared" si="53" ref="E167:K167">E168+E169</f>
        <v>1650000</v>
      </c>
      <c r="F167" s="29">
        <f t="shared" si="53"/>
        <v>1400000</v>
      </c>
      <c r="G167" s="29">
        <f>G168+G169</f>
        <v>1400000</v>
      </c>
      <c r="H167" s="64">
        <f>H168+H169</f>
        <v>0</v>
      </c>
      <c r="I167" s="78">
        <f t="shared" si="53"/>
        <v>366580</v>
      </c>
      <c r="J167" s="76">
        <f t="shared" si="53"/>
        <v>366580</v>
      </c>
      <c r="K167" s="29">
        <f t="shared" si="53"/>
        <v>0</v>
      </c>
      <c r="L167" s="265">
        <f t="shared" si="37"/>
        <v>0.26184285714285715</v>
      </c>
      <c r="M167" s="265">
        <f t="shared" si="38"/>
        <v>0.0011334805782054554</v>
      </c>
      <c r="N167" s="67"/>
    </row>
    <row r="168" spans="1:14" s="32" customFormat="1" ht="12.75">
      <c r="A168" s="132">
        <v>163</v>
      </c>
      <c r="B168" s="15"/>
      <c r="C168" s="15"/>
      <c r="D168" s="36" t="s">
        <v>676</v>
      </c>
      <c r="E168" s="11">
        <v>1500000</v>
      </c>
      <c r="F168" s="11">
        <v>1250000</v>
      </c>
      <c r="G168" s="11">
        <v>1250000</v>
      </c>
      <c r="H168" s="27"/>
      <c r="I168" s="79">
        <v>351240</v>
      </c>
      <c r="J168" s="71">
        <v>351240</v>
      </c>
      <c r="K168" s="11"/>
      <c r="L168" s="61">
        <f t="shared" si="37"/>
        <v>0.280992</v>
      </c>
      <c r="M168" s="61">
        <f t="shared" si="38"/>
        <v>0.0010860486613805558</v>
      </c>
      <c r="N168" s="67"/>
    </row>
    <row r="169" spans="1:14" s="32" customFormat="1" ht="12.75">
      <c r="A169" s="131">
        <v>164</v>
      </c>
      <c r="B169" s="15"/>
      <c r="C169" s="15"/>
      <c r="D169" s="36" t="s">
        <v>88</v>
      </c>
      <c r="E169" s="11">
        <v>150000</v>
      </c>
      <c r="F169" s="11">
        <v>150000</v>
      </c>
      <c r="G169" s="11">
        <v>150000</v>
      </c>
      <c r="H169" s="27"/>
      <c r="I169" s="79">
        <v>15340</v>
      </c>
      <c r="J169" s="71">
        <v>15340</v>
      </c>
      <c r="K169" s="11"/>
      <c r="L169" s="61">
        <f t="shared" si="37"/>
        <v>0.10226666666666667</v>
      </c>
      <c r="M169" s="61">
        <f t="shared" si="38"/>
        <v>4.743191682489957E-05</v>
      </c>
      <c r="N169" s="67"/>
    </row>
    <row r="170" spans="1:14" s="32" customFormat="1" ht="21.75" customHeight="1">
      <c r="A170" s="130">
        <v>165</v>
      </c>
      <c r="B170" s="128">
        <v>758</v>
      </c>
      <c r="C170" s="18"/>
      <c r="D170" s="19" t="s">
        <v>387</v>
      </c>
      <c r="E170" s="19">
        <f aca="true" t="shared" si="54" ref="E170:K170">E171</f>
        <v>8875000</v>
      </c>
      <c r="F170" s="19">
        <f t="shared" si="54"/>
        <v>1319760</v>
      </c>
      <c r="G170" s="19">
        <f t="shared" si="54"/>
        <v>841360</v>
      </c>
      <c r="H170" s="62">
        <f t="shared" si="54"/>
        <v>0</v>
      </c>
      <c r="I170" s="77">
        <f t="shared" si="54"/>
        <v>0</v>
      </c>
      <c r="J170" s="129">
        <f t="shared" si="54"/>
        <v>0</v>
      </c>
      <c r="K170" s="19">
        <f t="shared" si="54"/>
        <v>0</v>
      </c>
      <c r="L170" s="190">
        <f t="shared" si="37"/>
        <v>0</v>
      </c>
      <c r="M170" s="190">
        <f t="shared" si="38"/>
        <v>0</v>
      </c>
      <c r="N170" s="67"/>
    </row>
    <row r="171" spans="1:14" s="32" customFormat="1" ht="12.75">
      <c r="A171" s="131">
        <v>166</v>
      </c>
      <c r="B171" s="33"/>
      <c r="C171" s="33">
        <v>75818</v>
      </c>
      <c r="D171" s="38" t="s">
        <v>486</v>
      </c>
      <c r="E171" s="29">
        <f aca="true" t="shared" si="55" ref="E171:K171">E172+E173</f>
        <v>8875000</v>
      </c>
      <c r="F171" s="29">
        <f t="shared" si="55"/>
        <v>1319760</v>
      </c>
      <c r="G171" s="29">
        <f>G172+G173</f>
        <v>841360</v>
      </c>
      <c r="H171" s="64">
        <f>H172+H173</f>
        <v>0</v>
      </c>
      <c r="I171" s="78">
        <f t="shared" si="55"/>
        <v>0</v>
      </c>
      <c r="J171" s="76">
        <f t="shared" si="55"/>
        <v>0</v>
      </c>
      <c r="K171" s="29">
        <f t="shared" si="55"/>
        <v>0</v>
      </c>
      <c r="L171" s="265">
        <f t="shared" si="37"/>
        <v>0</v>
      </c>
      <c r="M171" s="265">
        <f t="shared" si="38"/>
        <v>0</v>
      </c>
      <c r="N171" s="67"/>
    </row>
    <row r="172" spans="1:14" s="32" customFormat="1" ht="12.75">
      <c r="A172" s="132">
        <v>167</v>
      </c>
      <c r="B172" s="33"/>
      <c r="C172" s="33"/>
      <c r="D172" s="36" t="s">
        <v>487</v>
      </c>
      <c r="E172" s="11">
        <v>3000000</v>
      </c>
      <c r="F172" s="11">
        <v>103300</v>
      </c>
      <c r="G172" s="11">
        <v>103300</v>
      </c>
      <c r="H172" s="27"/>
      <c r="I172" s="79"/>
      <c r="J172" s="71"/>
      <c r="K172" s="11"/>
      <c r="L172" s="61">
        <f t="shared" si="37"/>
        <v>0</v>
      </c>
      <c r="M172" s="61">
        <f t="shared" si="38"/>
        <v>0</v>
      </c>
      <c r="N172" s="67"/>
    </row>
    <row r="173" spans="1:14" s="32" customFormat="1" ht="12.75">
      <c r="A173" s="131">
        <v>168</v>
      </c>
      <c r="B173" s="33"/>
      <c r="C173" s="33"/>
      <c r="D173" s="36" t="s">
        <v>488</v>
      </c>
      <c r="E173" s="11">
        <v>5875000</v>
      </c>
      <c r="F173" s="11">
        <v>1216460</v>
      </c>
      <c r="G173" s="11">
        <v>738060</v>
      </c>
      <c r="H173" s="27"/>
      <c r="I173" s="79"/>
      <c r="J173" s="71"/>
      <c r="K173" s="11"/>
      <c r="L173" s="61">
        <f t="shared" si="37"/>
        <v>0</v>
      </c>
      <c r="M173" s="61">
        <f t="shared" si="38"/>
        <v>0</v>
      </c>
      <c r="N173" s="67"/>
    </row>
    <row r="174" spans="1:14" s="32" customFormat="1" ht="21.75" customHeight="1">
      <c r="A174" s="130">
        <v>169</v>
      </c>
      <c r="B174" s="128">
        <v>801</v>
      </c>
      <c r="C174" s="18"/>
      <c r="D174" s="19" t="s">
        <v>489</v>
      </c>
      <c r="E174" s="19">
        <f aca="true" t="shared" si="56" ref="E174:K174">E175+E218+E224+E264+E266+E283+E285+E295+E317+E343+E346+E348+E352+E354+E356+E358+E360</f>
        <v>136820380</v>
      </c>
      <c r="F174" s="19">
        <f t="shared" si="56"/>
        <v>138381541</v>
      </c>
      <c r="G174" s="19">
        <f>G175+G218+G224+G264+G266+G283+G285+G295+G317+G343+G346+G348+G352+G354+G356+G358+G360</f>
        <v>134625541</v>
      </c>
      <c r="H174" s="62">
        <f>H175+H218+H224+H264+H266+H283+H285+H295+H317+H343+H346+H348+H352+H354+H356+H358+H360</f>
        <v>106256000</v>
      </c>
      <c r="I174" s="77">
        <f t="shared" si="56"/>
        <v>131621677</v>
      </c>
      <c r="J174" s="129">
        <f t="shared" si="56"/>
        <v>128126245</v>
      </c>
      <c r="K174" s="19">
        <f t="shared" si="56"/>
        <v>101990138</v>
      </c>
      <c r="L174" s="190">
        <f t="shared" si="37"/>
        <v>0.9511505367612578</v>
      </c>
      <c r="M174" s="266">
        <f t="shared" si="38"/>
        <v>0.40697968942749657</v>
      </c>
      <c r="N174" s="67"/>
    </row>
    <row r="175" spans="1:14" s="32" customFormat="1" ht="12.75">
      <c r="A175" s="131">
        <v>170</v>
      </c>
      <c r="B175" s="33"/>
      <c r="C175" s="33">
        <v>80101</v>
      </c>
      <c r="D175" s="38" t="s">
        <v>490</v>
      </c>
      <c r="E175" s="29">
        <f aca="true" t="shared" si="57" ref="E175:K175">SUM(E176:E217)</f>
        <v>35825600</v>
      </c>
      <c r="F175" s="29">
        <f t="shared" si="57"/>
        <v>36942718</v>
      </c>
      <c r="G175" s="29">
        <f>SUM(G176:G217)</f>
        <v>35481218</v>
      </c>
      <c r="H175" s="64">
        <f>SUM(H176:H217)</f>
        <v>28292590</v>
      </c>
      <c r="I175" s="78">
        <f t="shared" si="57"/>
        <v>35780616</v>
      </c>
      <c r="J175" s="76">
        <f t="shared" si="57"/>
        <v>34374852</v>
      </c>
      <c r="K175" s="29">
        <f t="shared" si="57"/>
        <v>27805906</v>
      </c>
      <c r="L175" s="265">
        <f t="shared" si="37"/>
        <v>0.968543137513596</v>
      </c>
      <c r="M175" s="267">
        <f t="shared" si="38"/>
        <v>0.11063515006881817</v>
      </c>
      <c r="N175" s="67"/>
    </row>
    <row r="176" spans="1:14" s="32" customFormat="1" ht="12.75">
      <c r="A176" s="132">
        <v>171</v>
      </c>
      <c r="B176" s="15"/>
      <c r="C176" s="15"/>
      <c r="D176" s="92" t="s">
        <v>491</v>
      </c>
      <c r="E176" s="11">
        <v>1861000</v>
      </c>
      <c r="F176" s="11">
        <v>1933830</v>
      </c>
      <c r="G176" s="11">
        <v>1933830</v>
      </c>
      <c r="H176" s="27">
        <v>1675730</v>
      </c>
      <c r="I176" s="79">
        <v>1878054</v>
      </c>
      <c r="J176" s="71">
        <v>1878054</v>
      </c>
      <c r="K176" s="11">
        <v>1626378</v>
      </c>
      <c r="L176" s="61">
        <f t="shared" si="37"/>
        <v>0.9711577543010502</v>
      </c>
      <c r="M176" s="61">
        <f t="shared" si="38"/>
        <v>0.005807020933550844</v>
      </c>
      <c r="N176" s="67"/>
    </row>
    <row r="177" spans="1:14" s="32" customFormat="1" ht="12.75">
      <c r="A177" s="131">
        <v>172</v>
      </c>
      <c r="B177" s="15"/>
      <c r="C177" s="15"/>
      <c r="D177" s="92" t="s">
        <v>89</v>
      </c>
      <c r="E177" s="11"/>
      <c r="F177" s="11">
        <v>192900</v>
      </c>
      <c r="G177" s="11">
        <v>192900</v>
      </c>
      <c r="H177" s="27"/>
      <c r="I177" s="79">
        <v>192900</v>
      </c>
      <c r="J177" s="71">
        <v>192900</v>
      </c>
      <c r="K177" s="11"/>
      <c r="L177" s="61">
        <f t="shared" si="37"/>
        <v>1</v>
      </c>
      <c r="M177" s="61">
        <f t="shared" si="38"/>
        <v>0.0005964548080523551</v>
      </c>
      <c r="N177" s="67"/>
    </row>
    <row r="178" spans="1:14" s="32" customFormat="1" ht="12.75">
      <c r="A178" s="132">
        <v>173</v>
      </c>
      <c r="B178" s="15"/>
      <c r="C178" s="15"/>
      <c r="D178" s="92" t="s">
        <v>492</v>
      </c>
      <c r="E178" s="11">
        <v>2378800</v>
      </c>
      <c r="F178" s="11">
        <v>2425800</v>
      </c>
      <c r="G178" s="11">
        <v>2425800</v>
      </c>
      <c r="H178" s="27">
        <v>2158400</v>
      </c>
      <c r="I178" s="79">
        <v>2413164</v>
      </c>
      <c r="J178" s="71">
        <v>2413164</v>
      </c>
      <c r="K178" s="11">
        <v>2151145</v>
      </c>
      <c r="L178" s="61">
        <f t="shared" si="37"/>
        <v>0.994790996784566</v>
      </c>
      <c r="M178" s="61">
        <f t="shared" si="38"/>
        <v>0.007461603268112253</v>
      </c>
      <c r="N178" s="67"/>
    </row>
    <row r="179" spans="1:14" s="32" customFormat="1" ht="12.75">
      <c r="A179" s="131">
        <v>174</v>
      </c>
      <c r="B179" s="15"/>
      <c r="C179" s="15"/>
      <c r="D179" s="92" t="s">
        <v>90</v>
      </c>
      <c r="E179" s="11">
        <v>100000</v>
      </c>
      <c r="F179" s="11">
        <v>190038</v>
      </c>
      <c r="G179" s="11">
        <v>190038</v>
      </c>
      <c r="H179" s="27"/>
      <c r="I179" s="79">
        <v>97561</v>
      </c>
      <c r="J179" s="71">
        <v>97561</v>
      </c>
      <c r="K179" s="11"/>
      <c r="L179" s="61">
        <f t="shared" si="37"/>
        <v>0.5133762721139983</v>
      </c>
      <c r="M179" s="61">
        <f t="shared" si="38"/>
        <v>0.0003016626621482417</v>
      </c>
      <c r="N179" s="67"/>
    </row>
    <row r="180" spans="1:14" s="32" customFormat="1" ht="12.75">
      <c r="A180" s="132">
        <v>175</v>
      </c>
      <c r="B180" s="15"/>
      <c r="C180" s="15"/>
      <c r="D180" s="92" t="s">
        <v>493</v>
      </c>
      <c r="E180" s="11">
        <v>184700</v>
      </c>
      <c r="F180" s="11">
        <v>219330</v>
      </c>
      <c r="G180" s="11">
        <v>219330</v>
      </c>
      <c r="H180" s="27">
        <v>178830</v>
      </c>
      <c r="I180" s="79">
        <v>209492</v>
      </c>
      <c r="J180" s="71">
        <v>209492</v>
      </c>
      <c r="K180" s="11">
        <v>171481</v>
      </c>
      <c r="L180" s="61">
        <f t="shared" si="37"/>
        <v>0.955145214972872</v>
      </c>
      <c r="M180" s="61">
        <f t="shared" si="38"/>
        <v>0.000647757960852794</v>
      </c>
      <c r="N180" s="67"/>
    </row>
    <row r="181" spans="1:14" s="32" customFormat="1" ht="12.75">
      <c r="A181" s="131">
        <v>176</v>
      </c>
      <c r="B181" s="15"/>
      <c r="C181" s="15"/>
      <c r="D181" s="92" t="s">
        <v>494</v>
      </c>
      <c r="E181" s="11">
        <v>4815100</v>
      </c>
      <c r="F181" s="11">
        <v>4797200</v>
      </c>
      <c r="G181" s="11">
        <v>4797200</v>
      </c>
      <c r="H181" s="27">
        <v>3850700</v>
      </c>
      <c r="I181" s="79">
        <v>4588459</v>
      </c>
      <c r="J181" s="71">
        <v>4588459</v>
      </c>
      <c r="K181" s="11">
        <v>3830339</v>
      </c>
      <c r="L181" s="61">
        <f t="shared" si="37"/>
        <v>0.9564869090302677</v>
      </c>
      <c r="M181" s="61">
        <f t="shared" si="38"/>
        <v>0.014187705713328674</v>
      </c>
      <c r="N181" s="67"/>
    </row>
    <row r="182" spans="1:14" s="32" customFormat="1" ht="25.5">
      <c r="A182" s="132">
        <v>177</v>
      </c>
      <c r="B182" s="15"/>
      <c r="C182" s="15"/>
      <c r="D182" s="92" t="s">
        <v>91</v>
      </c>
      <c r="E182" s="11">
        <v>1400000</v>
      </c>
      <c r="F182" s="11">
        <v>1371000</v>
      </c>
      <c r="G182" s="11"/>
      <c r="H182" s="27"/>
      <c r="I182" s="79">
        <v>1315555</v>
      </c>
      <c r="J182" s="71"/>
      <c r="K182" s="11"/>
      <c r="L182" s="61">
        <f t="shared" si="37"/>
        <v>0.9595587162654996</v>
      </c>
      <c r="M182" s="61">
        <f t="shared" si="38"/>
        <v>0.0040677506739622395</v>
      </c>
      <c r="N182" s="67"/>
    </row>
    <row r="183" spans="1:14" s="32" customFormat="1" ht="25.5">
      <c r="A183" s="131">
        <v>178</v>
      </c>
      <c r="B183" s="15"/>
      <c r="C183" s="15"/>
      <c r="D183" s="92" t="s">
        <v>92</v>
      </c>
      <c r="E183" s="11">
        <v>27000</v>
      </c>
      <c r="F183" s="11">
        <v>27000</v>
      </c>
      <c r="G183" s="11"/>
      <c r="H183" s="27"/>
      <c r="I183" s="79">
        <v>26999</v>
      </c>
      <c r="J183" s="71"/>
      <c r="K183" s="11"/>
      <c r="L183" s="61">
        <f t="shared" si="37"/>
        <v>0.9999629629629629</v>
      </c>
      <c r="M183" s="61">
        <f t="shared" si="38"/>
        <v>8.348202883673165E-05</v>
      </c>
      <c r="N183" s="67"/>
    </row>
    <row r="184" spans="1:14" s="32" customFormat="1" ht="25.5">
      <c r="A184" s="132">
        <v>179</v>
      </c>
      <c r="B184" s="15"/>
      <c r="C184" s="15"/>
      <c r="D184" s="92" t="s">
        <v>93</v>
      </c>
      <c r="E184" s="11"/>
      <c r="F184" s="11">
        <v>15000</v>
      </c>
      <c r="G184" s="11"/>
      <c r="H184" s="27"/>
      <c r="I184" s="79">
        <v>15000</v>
      </c>
      <c r="J184" s="71"/>
      <c r="K184" s="11"/>
      <c r="L184" s="61">
        <f t="shared" si="37"/>
        <v>1</v>
      </c>
      <c r="M184" s="61">
        <f t="shared" si="38"/>
        <v>4.638062271013648E-05</v>
      </c>
      <c r="N184" s="67"/>
    </row>
    <row r="185" spans="1:14" s="32" customFormat="1" ht="12.75">
      <c r="A185" s="131">
        <v>180</v>
      </c>
      <c r="B185" s="15"/>
      <c r="C185" s="15"/>
      <c r="D185" s="92" t="s">
        <v>495</v>
      </c>
      <c r="E185" s="11">
        <v>92300</v>
      </c>
      <c r="F185" s="11">
        <v>118430</v>
      </c>
      <c r="G185" s="11">
        <v>118430</v>
      </c>
      <c r="H185" s="27">
        <v>98930</v>
      </c>
      <c r="I185" s="79">
        <v>113480</v>
      </c>
      <c r="J185" s="71">
        <v>113480</v>
      </c>
      <c r="K185" s="11">
        <v>94925</v>
      </c>
      <c r="L185" s="61">
        <f t="shared" si="37"/>
        <v>0.958203157983619</v>
      </c>
      <c r="M185" s="61">
        <f t="shared" si="38"/>
        <v>0.0003508848710097525</v>
      </c>
      <c r="N185" s="67"/>
    </row>
    <row r="186" spans="1:14" s="32" customFormat="1" ht="12.75">
      <c r="A186" s="132">
        <v>181</v>
      </c>
      <c r="B186" s="15"/>
      <c r="C186" s="15"/>
      <c r="D186" s="92" t="s">
        <v>496</v>
      </c>
      <c r="E186" s="11">
        <v>807200</v>
      </c>
      <c r="F186" s="11">
        <v>790200</v>
      </c>
      <c r="G186" s="11">
        <v>790200</v>
      </c>
      <c r="H186" s="27">
        <v>647800</v>
      </c>
      <c r="I186" s="79">
        <v>768481</v>
      </c>
      <c r="J186" s="71">
        <v>768481</v>
      </c>
      <c r="K186" s="11">
        <v>632486</v>
      </c>
      <c r="L186" s="61">
        <f t="shared" si="37"/>
        <v>0.9725145532776512</v>
      </c>
      <c r="M186" s="61">
        <f t="shared" si="38"/>
        <v>0.002376175154727226</v>
      </c>
      <c r="N186" s="67"/>
    </row>
    <row r="187" spans="1:14" s="32" customFormat="1" ht="12.75">
      <c r="A187" s="131">
        <v>182</v>
      </c>
      <c r="B187" s="15"/>
      <c r="C187" s="15"/>
      <c r="D187" s="92" t="s">
        <v>497</v>
      </c>
      <c r="E187" s="11">
        <v>1315100</v>
      </c>
      <c r="F187" s="11">
        <v>1348100</v>
      </c>
      <c r="G187" s="11">
        <v>1348100</v>
      </c>
      <c r="H187" s="27">
        <v>1136400</v>
      </c>
      <c r="I187" s="79">
        <v>1271717</v>
      </c>
      <c r="J187" s="71">
        <v>1271717</v>
      </c>
      <c r="K187" s="11">
        <v>1102203</v>
      </c>
      <c r="L187" s="61">
        <f t="shared" si="37"/>
        <v>0.943340256657518</v>
      </c>
      <c r="M187" s="61">
        <f t="shared" si="38"/>
        <v>0.003932201758071109</v>
      </c>
      <c r="N187" s="67"/>
    </row>
    <row r="188" spans="1:14" s="32" customFormat="1" ht="12.75">
      <c r="A188" s="132">
        <v>183</v>
      </c>
      <c r="B188" s="15"/>
      <c r="C188" s="15"/>
      <c r="D188" s="92" t="s">
        <v>498</v>
      </c>
      <c r="E188" s="11">
        <v>817100</v>
      </c>
      <c r="F188" s="11">
        <v>814600</v>
      </c>
      <c r="G188" s="11">
        <v>814600</v>
      </c>
      <c r="H188" s="27">
        <v>653800</v>
      </c>
      <c r="I188" s="79">
        <v>801136</v>
      </c>
      <c r="J188" s="71">
        <v>801136</v>
      </c>
      <c r="K188" s="11">
        <v>651497</v>
      </c>
      <c r="L188" s="61">
        <f t="shared" si="37"/>
        <v>0.9834716425239381</v>
      </c>
      <c r="M188" s="61">
        <f t="shared" si="38"/>
        <v>0.0024771457703671933</v>
      </c>
      <c r="N188" s="67"/>
    </row>
    <row r="189" spans="1:14" s="32" customFormat="1" ht="12.75">
      <c r="A189" s="131">
        <v>184</v>
      </c>
      <c r="B189" s="15"/>
      <c r="C189" s="15"/>
      <c r="D189" s="92" t="s">
        <v>499</v>
      </c>
      <c r="E189" s="11">
        <v>867400</v>
      </c>
      <c r="F189" s="11">
        <v>882600</v>
      </c>
      <c r="G189" s="11">
        <v>882600</v>
      </c>
      <c r="H189" s="27">
        <v>721100</v>
      </c>
      <c r="I189" s="79">
        <v>873487</v>
      </c>
      <c r="J189" s="71">
        <v>873487</v>
      </c>
      <c r="K189" s="11">
        <v>712860</v>
      </c>
      <c r="L189" s="61">
        <f t="shared" si="37"/>
        <v>0.9896748243825062</v>
      </c>
      <c r="M189" s="61">
        <f t="shared" si="38"/>
        <v>0.0027008580659472654</v>
      </c>
      <c r="N189" s="67"/>
    </row>
    <row r="190" spans="1:14" s="32" customFormat="1" ht="12.75">
      <c r="A190" s="132">
        <v>185</v>
      </c>
      <c r="B190" s="15"/>
      <c r="C190" s="15"/>
      <c r="D190" s="92" t="s">
        <v>500</v>
      </c>
      <c r="E190" s="11">
        <v>1765500</v>
      </c>
      <c r="F190" s="11">
        <v>1737900</v>
      </c>
      <c r="G190" s="11">
        <v>1737900</v>
      </c>
      <c r="H190" s="27">
        <v>1477400</v>
      </c>
      <c r="I190" s="79">
        <v>1716100</v>
      </c>
      <c r="J190" s="71">
        <v>1716100</v>
      </c>
      <c r="K190" s="11">
        <v>1475968</v>
      </c>
      <c r="L190" s="61">
        <f t="shared" si="37"/>
        <v>0.9874561252085851</v>
      </c>
      <c r="M190" s="61">
        <f t="shared" si="38"/>
        <v>0.005306252442191014</v>
      </c>
      <c r="N190" s="67"/>
    </row>
    <row r="191" spans="1:14" s="32" customFormat="1" ht="12.75">
      <c r="A191" s="131">
        <v>186</v>
      </c>
      <c r="B191" s="15"/>
      <c r="C191" s="15"/>
      <c r="D191" s="92" t="s">
        <v>94</v>
      </c>
      <c r="E191" s="11">
        <v>50000</v>
      </c>
      <c r="F191" s="11">
        <v>56000</v>
      </c>
      <c r="G191" s="11">
        <v>56000</v>
      </c>
      <c r="H191" s="27"/>
      <c r="I191" s="79">
        <v>56000</v>
      </c>
      <c r="J191" s="71">
        <v>56000</v>
      </c>
      <c r="K191" s="11"/>
      <c r="L191" s="61">
        <f t="shared" si="37"/>
        <v>1</v>
      </c>
      <c r="M191" s="61">
        <f t="shared" si="38"/>
        <v>0.00017315432478450952</v>
      </c>
      <c r="N191" s="67"/>
    </row>
    <row r="192" spans="1:14" s="32" customFormat="1" ht="12.75">
      <c r="A192" s="132">
        <v>187</v>
      </c>
      <c r="B192" s="15"/>
      <c r="C192" s="15"/>
      <c r="D192" s="92" t="s">
        <v>501</v>
      </c>
      <c r="E192" s="11">
        <v>137000</v>
      </c>
      <c r="F192" s="11">
        <v>169280</v>
      </c>
      <c r="G192" s="11">
        <v>169280</v>
      </c>
      <c r="H192" s="27">
        <v>144280</v>
      </c>
      <c r="I192" s="79">
        <v>152805</v>
      </c>
      <c r="J192" s="71">
        <v>152805</v>
      </c>
      <c r="K192" s="11">
        <v>137665</v>
      </c>
      <c r="L192" s="61">
        <f t="shared" si="37"/>
        <v>0.9026760396975425</v>
      </c>
      <c r="M192" s="61">
        <f t="shared" si="38"/>
        <v>0.0004724794035481603</v>
      </c>
      <c r="N192" s="67"/>
    </row>
    <row r="193" spans="1:14" s="32" customFormat="1" ht="12.75">
      <c r="A193" s="131">
        <v>188</v>
      </c>
      <c r="B193" s="15"/>
      <c r="C193" s="15"/>
      <c r="D193" s="92" t="s">
        <v>502</v>
      </c>
      <c r="E193" s="11">
        <v>3123600</v>
      </c>
      <c r="F193" s="11">
        <v>3116300</v>
      </c>
      <c r="G193" s="11">
        <v>3116300</v>
      </c>
      <c r="H193" s="27">
        <v>2676300</v>
      </c>
      <c r="I193" s="79">
        <v>3012942</v>
      </c>
      <c r="J193" s="71">
        <v>3012942</v>
      </c>
      <c r="K193" s="11">
        <v>2606458</v>
      </c>
      <c r="L193" s="61">
        <f t="shared" si="37"/>
        <v>0.9668331033597536</v>
      </c>
      <c r="M193" s="61">
        <f t="shared" si="38"/>
        <v>0.0093161417433016</v>
      </c>
      <c r="N193" s="67"/>
    </row>
    <row r="194" spans="1:14" s="32" customFormat="1" ht="12.75">
      <c r="A194" s="132">
        <v>189</v>
      </c>
      <c r="B194" s="15"/>
      <c r="C194" s="15"/>
      <c r="D194" s="92" t="s">
        <v>95</v>
      </c>
      <c r="E194" s="11">
        <v>60000</v>
      </c>
      <c r="F194" s="11">
        <v>85000</v>
      </c>
      <c r="G194" s="11">
        <v>85000</v>
      </c>
      <c r="H194" s="27"/>
      <c r="I194" s="79">
        <v>84773</v>
      </c>
      <c r="J194" s="71">
        <v>84773</v>
      </c>
      <c r="K194" s="11"/>
      <c r="L194" s="61">
        <f t="shared" si="37"/>
        <v>0.9973294117647059</v>
      </c>
      <c r="M194" s="61">
        <f t="shared" si="38"/>
        <v>0.0002621216352670933</v>
      </c>
      <c r="N194" s="67"/>
    </row>
    <row r="195" spans="1:14" s="32" customFormat="1" ht="12.75">
      <c r="A195" s="131">
        <v>190</v>
      </c>
      <c r="B195" s="15"/>
      <c r="C195" s="15"/>
      <c r="D195" s="92" t="s">
        <v>503</v>
      </c>
      <c r="E195" s="11">
        <v>2379200</v>
      </c>
      <c r="F195" s="11">
        <v>2308330</v>
      </c>
      <c r="G195" s="11">
        <v>2308330</v>
      </c>
      <c r="H195" s="27">
        <v>1809930</v>
      </c>
      <c r="I195" s="79">
        <v>2244309</v>
      </c>
      <c r="J195" s="71">
        <v>2244309</v>
      </c>
      <c r="K195" s="11">
        <v>1755246</v>
      </c>
      <c r="L195" s="61">
        <f t="shared" si="37"/>
        <v>0.9722652307079144</v>
      </c>
      <c r="M195" s="61">
        <f t="shared" si="38"/>
        <v>0.006939496598264246</v>
      </c>
      <c r="N195" s="67"/>
    </row>
    <row r="196" spans="1:14" s="32" customFormat="1" ht="12.75">
      <c r="A196" s="132">
        <v>191</v>
      </c>
      <c r="B196" s="15"/>
      <c r="C196" s="15"/>
      <c r="D196" s="92" t="s">
        <v>504</v>
      </c>
      <c r="E196" s="11">
        <v>1529700</v>
      </c>
      <c r="F196" s="11">
        <v>1539900</v>
      </c>
      <c r="G196" s="11">
        <v>1539900</v>
      </c>
      <c r="H196" s="27">
        <v>1210700</v>
      </c>
      <c r="I196" s="79">
        <v>1469380</v>
      </c>
      <c r="J196" s="71">
        <v>1469380</v>
      </c>
      <c r="K196" s="11">
        <v>1182956</v>
      </c>
      <c r="L196" s="61">
        <f t="shared" si="37"/>
        <v>0.9542048184947074</v>
      </c>
      <c r="M196" s="61">
        <f t="shared" si="38"/>
        <v>0.0045433839598546895</v>
      </c>
      <c r="N196" s="67"/>
    </row>
    <row r="197" spans="1:14" s="32" customFormat="1" ht="12.75">
      <c r="A197" s="131">
        <v>192</v>
      </c>
      <c r="B197" s="15"/>
      <c r="C197" s="15"/>
      <c r="D197" s="92" t="s">
        <v>505</v>
      </c>
      <c r="E197" s="11">
        <v>112100</v>
      </c>
      <c r="F197" s="11">
        <v>134330</v>
      </c>
      <c r="G197" s="11">
        <v>134330</v>
      </c>
      <c r="H197" s="27">
        <v>103930</v>
      </c>
      <c r="I197" s="79">
        <v>116199</v>
      </c>
      <c r="J197" s="71">
        <v>116199</v>
      </c>
      <c r="K197" s="11">
        <v>100847</v>
      </c>
      <c r="L197" s="61">
        <f t="shared" si="37"/>
        <v>0.8650264274547755</v>
      </c>
      <c r="M197" s="61">
        <f t="shared" si="38"/>
        <v>0.00035929213188634325</v>
      </c>
      <c r="N197" s="67"/>
    </row>
    <row r="198" spans="1:14" s="32" customFormat="1" ht="12.75">
      <c r="A198" s="132">
        <v>193</v>
      </c>
      <c r="B198" s="15"/>
      <c r="C198" s="15"/>
      <c r="D198" s="92" t="s">
        <v>506</v>
      </c>
      <c r="E198" s="11">
        <v>168900</v>
      </c>
      <c r="F198" s="11">
        <v>187630</v>
      </c>
      <c r="G198" s="11">
        <v>187630</v>
      </c>
      <c r="H198" s="27">
        <v>161530</v>
      </c>
      <c r="I198" s="79">
        <v>180790</v>
      </c>
      <c r="J198" s="71">
        <v>180790</v>
      </c>
      <c r="K198" s="11">
        <v>160334</v>
      </c>
      <c r="L198" s="61">
        <f t="shared" si="37"/>
        <v>0.9635452752758088</v>
      </c>
      <c r="M198" s="61">
        <f t="shared" si="38"/>
        <v>0.000559010185317705</v>
      </c>
      <c r="N198" s="67"/>
    </row>
    <row r="199" spans="1:14" s="32" customFormat="1" ht="12.75">
      <c r="A199" s="131">
        <v>194</v>
      </c>
      <c r="B199" s="15"/>
      <c r="C199" s="15"/>
      <c r="D199" s="92" t="s">
        <v>507</v>
      </c>
      <c r="E199" s="11">
        <v>1623800</v>
      </c>
      <c r="F199" s="11">
        <v>1742400</v>
      </c>
      <c r="G199" s="11">
        <v>1742400</v>
      </c>
      <c r="H199" s="27">
        <v>1477500</v>
      </c>
      <c r="I199" s="79">
        <v>1688735</v>
      </c>
      <c r="J199" s="71">
        <v>1688735</v>
      </c>
      <c r="K199" s="11">
        <v>1437511</v>
      </c>
      <c r="L199" s="61">
        <f aca="true" t="shared" si="58" ref="L199:L262">I199/F199</f>
        <v>0.9692005280073462</v>
      </c>
      <c r="M199" s="61">
        <f aca="true" t="shared" si="59" ref="M199:M262">I199/$I$634</f>
        <v>0.005221638726160155</v>
      </c>
      <c r="N199" s="67"/>
    </row>
    <row r="200" spans="1:14" s="32" customFormat="1" ht="25.5">
      <c r="A200" s="132">
        <v>195</v>
      </c>
      <c r="B200" s="15"/>
      <c r="C200" s="15"/>
      <c r="D200" s="92" t="s">
        <v>96</v>
      </c>
      <c r="E200" s="11"/>
      <c r="F200" s="11">
        <v>50000</v>
      </c>
      <c r="G200" s="11">
        <v>50000</v>
      </c>
      <c r="H200" s="27"/>
      <c r="I200" s="79">
        <v>50000</v>
      </c>
      <c r="J200" s="71">
        <v>50000</v>
      </c>
      <c r="K200" s="11"/>
      <c r="L200" s="61">
        <f t="shared" si="58"/>
        <v>1</v>
      </c>
      <c r="M200" s="61">
        <f t="shared" si="59"/>
        <v>0.00015460207570045493</v>
      </c>
      <c r="N200" s="67"/>
    </row>
    <row r="201" spans="1:14" s="32" customFormat="1" ht="25.5">
      <c r="A201" s="131">
        <v>196</v>
      </c>
      <c r="B201" s="15"/>
      <c r="C201" s="15"/>
      <c r="D201" s="92" t="s">
        <v>97</v>
      </c>
      <c r="E201" s="11"/>
      <c r="F201" s="11">
        <v>18400</v>
      </c>
      <c r="G201" s="11"/>
      <c r="H201" s="27"/>
      <c r="I201" s="79">
        <v>18202</v>
      </c>
      <c r="J201" s="71"/>
      <c r="K201" s="11"/>
      <c r="L201" s="61">
        <f t="shared" si="58"/>
        <v>0.9892391304347826</v>
      </c>
      <c r="M201" s="61">
        <f t="shared" si="59"/>
        <v>5.628133963799361E-05</v>
      </c>
      <c r="N201" s="67"/>
    </row>
    <row r="202" spans="1:14" s="32" customFormat="1" ht="25.5">
      <c r="A202" s="132">
        <v>197</v>
      </c>
      <c r="B202" s="15"/>
      <c r="C202" s="15"/>
      <c r="D202" s="92" t="s">
        <v>98</v>
      </c>
      <c r="E202" s="11"/>
      <c r="F202" s="11">
        <v>20100</v>
      </c>
      <c r="G202" s="11"/>
      <c r="H202" s="27"/>
      <c r="I202" s="79">
        <v>20008</v>
      </c>
      <c r="J202" s="71"/>
      <c r="K202" s="11"/>
      <c r="L202" s="61">
        <f t="shared" si="58"/>
        <v>0.9954228855721393</v>
      </c>
      <c r="M202" s="61">
        <f t="shared" si="59"/>
        <v>6.186556661229405E-05</v>
      </c>
      <c r="N202" s="67"/>
    </row>
    <row r="203" spans="1:14" s="32" customFormat="1" ht="12.75">
      <c r="A203" s="131">
        <v>198</v>
      </c>
      <c r="B203" s="15"/>
      <c r="C203" s="15"/>
      <c r="D203" s="92" t="s">
        <v>508</v>
      </c>
      <c r="E203" s="11">
        <v>2340100</v>
      </c>
      <c r="F203" s="11">
        <v>2417300</v>
      </c>
      <c r="G203" s="11">
        <v>2417300</v>
      </c>
      <c r="H203" s="27">
        <v>2150600</v>
      </c>
      <c r="I203" s="79">
        <v>2398048</v>
      </c>
      <c r="J203" s="71">
        <v>2398048</v>
      </c>
      <c r="K203" s="11">
        <v>2131478</v>
      </c>
      <c r="L203" s="61">
        <f t="shared" si="58"/>
        <v>0.9920357423571754</v>
      </c>
      <c r="M203" s="61">
        <f t="shared" si="59"/>
        <v>0.007414863968586491</v>
      </c>
      <c r="N203" s="67"/>
    </row>
    <row r="204" spans="1:14" s="32" customFormat="1" ht="25.5">
      <c r="A204" s="132">
        <v>199</v>
      </c>
      <c r="B204" s="15"/>
      <c r="C204" s="15"/>
      <c r="D204" s="92" t="s">
        <v>99</v>
      </c>
      <c r="E204" s="11"/>
      <c r="F204" s="11">
        <v>10000</v>
      </c>
      <c r="G204" s="11"/>
      <c r="H204" s="27"/>
      <c r="I204" s="79">
        <v>10000</v>
      </c>
      <c r="J204" s="71"/>
      <c r="K204" s="11"/>
      <c r="L204" s="61">
        <f t="shared" si="58"/>
        <v>1</v>
      </c>
      <c r="M204" s="61">
        <f t="shared" si="59"/>
        <v>3.0920415140090986E-05</v>
      </c>
      <c r="N204" s="67"/>
    </row>
    <row r="205" spans="1:14" s="32" customFormat="1" ht="12.75">
      <c r="A205" s="131">
        <v>200</v>
      </c>
      <c r="B205" s="15"/>
      <c r="C205" s="15"/>
      <c r="D205" s="92" t="s">
        <v>509</v>
      </c>
      <c r="E205" s="11">
        <v>177000</v>
      </c>
      <c r="F205" s="11">
        <v>223430</v>
      </c>
      <c r="G205" s="11">
        <v>223430</v>
      </c>
      <c r="H205" s="27">
        <v>176030</v>
      </c>
      <c r="I205" s="79">
        <v>200499</v>
      </c>
      <c r="J205" s="71">
        <v>200499</v>
      </c>
      <c r="K205" s="11">
        <v>153641</v>
      </c>
      <c r="L205" s="61">
        <f t="shared" si="58"/>
        <v>0.8973683032717182</v>
      </c>
      <c r="M205" s="61">
        <f t="shared" si="59"/>
        <v>0.0006199512315173103</v>
      </c>
      <c r="N205" s="67"/>
    </row>
    <row r="206" spans="1:14" s="32" customFormat="1" ht="12.75">
      <c r="A206" s="132">
        <v>201</v>
      </c>
      <c r="B206" s="15"/>
      <c r="C206" s="15"/>
      <c r="D206" s="92" t="s">
        <v>510</v>
      </c>
      <c r="E206" s="11">
        <v>1988900</v>
      </c>
      <c r="F206" s="11">
        <v>2083860</v>
      </c>
      <c r="G206" s="11">
        <v>2083860</v>
      </c>
      <c r="H206" s="27">
        <v>1727560</v>
      </c>
      <c r="I206" s="79">
        <v>2067917</v>
      </c>
      <c r="J206" s="71">
        <v>2067917</v>
      </c>
      <c r="K206" s="11">
        <v>1714928</v>
      </c>
      <c r="L206" s="61">
        <f t="shared" si="58"/>
        <v>0.992349294098452</v>
      </c>
      <c r="M206" s="61">
        <f t="shared" si="59"/>
        <v>0.006394085211525153</v>
      </c>
      <c r="N206" s="67"/>
    </row>
    <row r="207" spans="1:14" s="32" customFormat="1" ht="12.75">
      <c r="A207" s="131">
        <v>202</v>
      </c>
      <c r="B207" s="15"/>
      <c r="C207" s="15"/>
      <c r="D207" s="92" t="s">
        <v>511</v>
      </c>
      <c r="E207" s="11">
        <v>554500</v>
      </c>
      <c r="F207" s="11">
        <v>566500</v>
      </c>
      <c r="G207" s="11">
        <v>566500</v>
      </c>
      <c r="H207" s="27">
        <v>470200</v>
      </c>
      <c r="I207" s="79">
        <v>557130</v>
      </c>
      <c r="J207" s="71">
        <v>557130</v>
      </c>
      <c r="K207" s="11">
        <v>465316</v>
      </c>
      <c r="L207" s="61">
        <f t="shared" si="58"/>
        <v>0.983459841129744</v>
      </c>
      <c r="M207" s="61">
        <f t="shared" si="59"/>
        <v>0.001722669088699889</v>
      </c>
      <c r="N207" s="67"/>
    </row>
    <row r="208" spans="1:14" s="32" customFormat="1" ht="12.75">
      <c r="A208" s="132">
        <v>203</v>
      </c>
      <c r="B208" s="15"/>
      <c r="C208" s="15"/>
      <c r="D208" s="92" t="s">
        <v>512</v>
      </c>
      <c r="E208" s="11">
        <v>655700</v>
      </c>
      <c r="F208" s="11">
        <v>672330</v>
      </c>
      <c r="G208" s="11">
        <v>672330</v>
      </c>
      <c r="H208" s="27">
        <v>552630</v>
      </c>
      <c r="I208" s="79">
        <v>656764</v>
      </c>
      <c r="J208" s="71">
        <v>656764</v>
      </c>
      <c r="K208" s="11">
        <v>537542</v>
      </c>
      <c r="L208" s="61">
        <f t="shared" si="58"/>
        <v>0.9768476789671738</v>
      </c>
      <c r="M208" s="61">
        <f t="shared" si="59"/>
        <v>0.002030741552906672</v>
      </c>
      <c r="N208" s="67"/>
    </row>
    <row r="209" spans="1:14" s="32" customFormat="1" ht="25.5">
      <c r="A209" s="131">
        <v>204</v>
      </c>
      <c r="B209" s="15"/>
      <c r="C209" s="15"/>
      <c r="D209" s="92" t="s">
        <v>100</v>
      </c>
      <c r="E209" s="11">
        <v>75000</v>
      </c>
      <c r="F209" s="11">
        <v>75000</v>
      </c>
      <c r="G209" s="11">
        <v>75000</v>
      </c>
      <c r="H209" s="27"/>
      <c r="I209" s="79">
        <v>72305</v>
      </c>
      <c r="J209" s="71">
        <v>72305</v>
      </c>
      <c r="K209" s="11"/>
      <c r="L209" s="61">
        <f t="shared" si="58"/>
        <v>0.9640666666666666</v>
      </c>
      <c r="M209" s="61">
        <f t="shared" si="59"/>
        <v>0.00022357006167042788</v>
      </c>
      <c r="N209" s="67"/>
    </row>
    <row r="210" spans="1:14" s="32" customFormat="1" ht="12.75">
      <c r="A210" s="132">
        <v>205</v>
      </c>
      <c r="B210" s="15"/>
      <c r="C210" s="15"/>
      <c r="D210" s="92" t="s">
        <v>513</v>
      </c>
      <c r="E210" s="11">
        <v>510000</v>
      </c>
      <c r="F210" s="11">
        <v>449730</v>
      </c>
      <c r="G210" s="11">
        <v>449730</v>
      </c>
      <c r="H210" s="27">
        <v>298130</v>
      </c>
      <c r="I210" s="79">
        <v>430795</v>
      </c>
      <c r="J210" s="71">
        <v>430795</v>
      </c>
      <c r="K210" s="11">
        <v>290926</v>
      </c>
      <c r="L210" s="61">
        <f t="shared" si="58"/>
        <v>0.9578969603984613</v>
      </c>
      <c r="M210" s="61">
        <f t="shared" si="59"/>
        <v>0.0013320360240275497</v>
      </c>
      <c r="N210" s="67"/>
    </row>
    <row r="211" spans="1:14" s="32" customFormat="1" ht="25.5">
      <c r="A211" s="131">
        <v>206</v>
      </c>
      <c r="B211" s="15"/>
      <c r="C211" s="15"/>
      <c r="D211" s="92" t="s">
        <v>101</v>
      </c>
      <c r="E211" s="11">
        <v>715000</v>
      </c>
      <c r="F211" s="11">
        <v>728780</v>
      </c>
      <c r="G211" s="11">
        <v>728780</v>
      </c>
      <c r="H211" s="27">
        <v>586680</v>
      </c>
      <c r="I211" s="79">
        <v>711772</v>
      </c>
      <c r="J211" s="71">
        <v>711772</v>
      </c>
      <c r="K211" s="11">
        <v>576369</v>
      </c>
      <c r="L211" s="61">
        <f t="shared" si="58"/>
        <v>0.976662367243887</v>
      </c>
      <c r="M211" s="61">
        <f t="shared" si="59"/>
        <v>0.002200828572509284</v>
      </c>
      <c r="N211" s="67"/>
    </row>
    <row r="212" spans="1:14" s="32" customFormat="1" ht="12.75">
      <c r="A212" s="132">
        <v>207</v>
      </c>
      <c r="B212" s="15"/>
      <c r="C212" s="15"/>
      <c r="D212" s="92" t="s">
        <v>514</v>
      </c>
      <c r="E212" s="11">
        <v>2605800</v>
      </c>
      <c r="F212" s="11">
        <v>2615800</v>
      </c>
      <c r="G212" s="11">
        <v>2615800</v>
      </c>
      <c r="H212" s="27">
        <v>2147500</v>
      </c>
      <c r="I212" s="79">
        <v>2544704</v>
      </c>
      <c r="J212" s="71">
        <v>2544704</v>
      </c>
      <c r="K212" s="11">
        <v>2105407</v>
      </c>
      <c r="L212" s="61">
        <f t="shared" si="58"/>
        <v>0.9728205520299718</v>
      </c>
      <c r="M212" s="61">
        <f t="shared" si="59"/>
        <v>0.00786833040886501</v>
      </c>
      <c r="N212" s="67"/>
    </row>
    <row r="213" spans="1:14" s="32" customFormat="1" ht="38.25">
      <c r="A213" s="131">
        <v>208</v>
      </c>
      <c r="B213" s="15"/>
      <c r="C213" s="15"/>
      <c r="D213" s="92" t="s">
        <v>102</v>
      </c>
      <c r="E213" s="11"/>
      <c r="F213" s="11">
        <v>30000</v>
      </c>
      <c r="G213" s="11">
        <v>30000</v>
      </c>
      <c r="H213" s="27"/>
      <c r="I213" s="79">
        <v>28698</v>
      </c>
      <c r="J213" s="71">
        <v>28698</v>
      </c>
      <c r="K213" s="11"/>
      <c r="L213" s="61">
        <f t="shared" si="58"/>
        <v>0.9566</v>
      </c>
      <c r="M213" s="61">
        <f t="shared" si="59"/>
        <v>8.873540736903312E-05</v>
      </c>
      <c r="N213" s="67"/>
    </row>
    <row r="214" spans="1:14" s="32" customFormat="1" ht="12.75">
      <c r="A214" s="132">
        <v>209</v>
      </c>
      <c r="B214" s="15"/>
      <c r="C214" s="15"/>
      <c r="D214" s="93" t="s">
        <v>4</v>
      </c>
      <c r="E214" s="11">
        <v>588100</v>
      </c>
      <c r="F214" s="11">
        <v>647300</v>
      </c>
      <c r="G214" s="11">
        <v>647300</v>
      </c>
      <c r="H214" s="27"/>
      <c r="I214" s="79">
        <v>612370</v>
      </c>
      <c r="J214" s="71">
        <v>612370</v>
      </c>
      <c r="K214" s="11"/>
      <c r="L214" s="61">
        <f t="shared" si="58"/>
        <v>0.9460373860651938</v>
      </c>
      <c r="M214" s="61">
        <f t="shared" si="59"/>
        <v>0.0018934734619337518</v>
      </c>
      <c r="N214" s="67"/>
    </row>
    <row r="215" spans="1:14" s="32" customFormat="1" ht="25.5">
      <c r="A215" s="131">
        <v>210</v>
      </c>
      <c r="B215" s="15"/>
      <c r="C215" s="15"/>
      <c r="D215" s="93" t="s">
        <v>103</v>
      </c>
      <c r="E215" s="11"/>
      <c r="F215" s="11">
        <v>120000</v>
      </c>
      <c r="G215" s="11">
        <v>120000</v>
      </c>
      <c r="H215" s="27"/>
      <c r="I215" s="79">
        <v>102839</v>
      </c>
      <c r="J215" s="71">
        <v>102839</v>
      </c>
      <c r="K215" s="11"/>
      <c r="L215" s="61">
        <f t="shared" si="58"/>
        <v>0.8569916666666667</v>
      </c>
      <c r="M215" s="61">
        <f t="shared" si="59"/>
        <v>0.0003179824572591817</v>
      </c>
      <c r="N215" s="67"/>
    </row>
    <row r="216" spans="1:14" s="32" customFormat="1" ht="38.25">
      <c r="A216" s="132">
        <v>211</v>
      </c>
      <c r="B216" s="15"/>
      <c r="C216" s="15"/>
      <c r="D216" s="93" t="s">
        <v>104</v>
      </c>
      <c r="E216" s="11"/>
      <c r="F216" s="11">
        <v>10090</v>
      </c>
      <c r="G216" s="11">
        <v>10090</v>
      </c>
      <c r="H216" s="27"/>
      <c r="I216" s="79">
        <v>10089</v>
      </c>
      <c r="J216" s="71">
        <v>10089</v>
      </c>
      <c r="K216" s="11"/>
      <c r="L216" s="61">
        <f t="shared" si="58"/>
        <v>0.9999008919722497</v>
      </c>
      <c r="M216" s="61">
        <f t="shared" si="59"/>
        <v>3.1195606834837793E-05</v>
      </c>
      <c r="N216" s="67"/>
    </row>
    <row r="217" spans="1:14" s="32" customFormat="1" ht="25.5">
      <c r="A217" s="131">
        <v>212</v>
      </c>
      <c r="B217" s="15"/>
      <c r="C217" s="15"/>
      <c r="D217" s="93" t="s">
        <v>105</v>
      </c>
      <c r="E217" s="11"/>
      <c r="F217" s="11">
        <v>1000</v>
      </c>
      <c r="G217" s="11">
        <v>1000</v>
      </c>
      <c r="H217" s="27"/>
      <c r="I217" s="79">
        <v>958</v>
      </c>
      <c r="J217" s="71">
        <v>958</v>
      </c>
      <c r="K217" s="11"/>
      <c r="L217" s="61">
        <f t="shared" si="58"/>
        <v>0.958</v>
      </c>
      <c r="M217" s="61">
        <f t="shared" si="59"/>
        <v>2.9621757704207164E-06</v>
      </c>
      <c r="N217" s="67"/>
    </row>
    <row r="218" spans="1:15" s="263" customFormat="1" ht="12.75">
      <c r="A218" s="132">
        <v>213</v>
      </c>
      <c r="B218" s="15"/>
      <c r="C218" s="33">
        <v>80102</v>
      </c>
      <c r="D218" s="44" t="s">
        <v>515</v>
      </c>
      <c r="E218" s="29">
        <f aca="true" t="shared" si="60" ref="E218:K218">SUM(E219:E223)</f>
        <v>4028900</v>
      </c>
      <c r="F218" s="29">
        <f t="shared" si="60"/>
        <v>4529030</v>
      </c>
      <c r="G218" s="29">
        <f>SUM(G219:G223)</f>
        <v>2932530</v>
      </c>
      <c r="H218" s="64">
        <f>SUM(H219:H223)</f>
        <v>2522030</v>
      </c>
      <c r="I218" s="78">
        <f t="shared" si="60"/>
        <v>4235293</v>
      </c>
      <c r="J218" s="76">
        <f t="shared" si="60"/>
        <v>2850097</v>
      </c>
      <c r="K218" s="29">
        <f t="shared" si="60"/>
        <v>2468155</v>
      </c>
      <c r="L218" s="265">
        <f t="shared" si="58"/>
        <v>0.9351435075501818</v>
      </c>
      <c r="M218" s="267">
        <f t="shared" si="59"/>
        <v>0.013095701779992136</v>
      </c>
      <c r="N218" s="67"/>
      <c r="O218" s="32"/>
    </row>
    <row r="219" spans="1:15" s="263" customFormat="1" ht="25.5">
      <c r="A219" s="131">
        <v>214</v>
      </c>
      <c r="B219" s="15"/>
      <c r="C219" s="15"/>
      <c r="D219" s="43" t="s">
        <v>516</v>
      </c>
      <c r="E219" s="11">
        <v>2297700</v>
      </c>
      <c r="F219" s="11">
        <v>2425730</v>
      </c>
      <c r="G219" s="11">
        <v>2425730</v>
      </c>
      <c r="H219" s="27">
        <v>2077230</v>
      </c>
      <c r="I219" s="79">
        <v>2364573</v>
      </c>
      <c r="J219" s="71">
        <v>2364573</v>
      </c>
      <c r="K219" s="11">
        <v>2043622</v>
      </c>
      <c r="L219" s="61">
        <f t="shared" si="58"/>
        <v>0.9747882080858133</v>
      </c>
      <c r="M219" s="61">
        <f t="shared" si="59"/>
        <v>0.0073113578789050365</v>
      </c>
      <c r="N219" s="67"/>
      <c r="O219" s="32"/>
    </row>
    <row r="220" spans="1:15" s="263" customFormat="1" ht="38.25">
      <c r="A220" s="132">
        <v>215</v>
      </c>
      <c r="B220" s="15"/>
      <c r="C220" s="15"/>
      <c r="D220" s="43" t="s">
        <v>106</v>
      </c>
      <c r="E220" s="11"/>
      <c r="F220" s="11">
        <v>50000</v>
      </c>
      <c r="G220" s="11"/>
      <c r="H220" s="27"/>
      <c r="I220" s="79">
        <v>50000</v>
      </c>
      <c r="J220" s="71"/>
      <c r="K220" s="11"/>
      <c r="L220" s="61">
        <f t="shared" si="58"/>
        <v>1</v>
      </c>
      <c r="M220" s="61">
        <f t="shared" si="59"/>
        <v>0.00015460207570045493</v>
      </c>
      <c r="N220" s="67"/>
      <c r="O220" s="32"/>
    </row>
    <row r="221" spans="1:15" s="263" customFormat="1" ht="25.5">
      <c r="A221" s="131">
        <v>216</v>
      </c>
      <c r="B221" s="15"/>
      <c r="C221" s="15"/>
      <c r="D221" s="43" t="s">
        <v>517</v>
      </c>
      <c r="E221" s="11">
        <v>493700</v>
      </c>
      <c r="F221" s="11">
        <v>506800</v>
      </c>
      <c r="G221" s="11">
        <v>506800</v>
      </c>
      <c r="H221" s="27">
        <v>444800</v>
      </c>
      <c r="I221" s="79">
        <v>485524</v>
      </c>
      <c r="J221" s="71">
        <v>485524</v>
      </c>
      <c r="K221" s="11">
        <v>424533</v>
      </c>
      <c r="L221" s="61">
        <f t="shared" si="58"/>
        <v>0.9580189423835833</v>
      </c>
      <c r="M221" s="61">
        <f t="shared" si="59"/>
        <v>0.0015012603640477537</v>
      </c>
      <c r="N221" s="67"/>
      <c r="O221" s="32"/>
    </row>
    <row r="222" spans="1:15" s="263" customFormat="1" ht="25.5">
      <c r="A222" s="132">
        <v>217</v>
      </c>
      <c r="B222" s="15"/>
      <c r="C222" s="15"/>
      <c r="D222" s="43" t="s">
        <v>107</v>
      </c>
      <c r="E222" s="11">
        <v>37500</v>
      </c>
      <c r="F222" s="11">
        <v>155500</v>
      </c>
      <c r="G222" s="11"/>
      <c r="H222" s="27"/>
      <c r="I222" s="79">
        <v>70196</v>
      </c>
      <c r="J222" s="71"/>
      <c r="K222" s="11"/>
      <c r="L222" s="61">
        <f t="shared" si="58"/>
        <v>0.45142122186495176</v>
      </c>
      <c r="M222" s="61">
        <f t="shared" si="59"/>
        <v>0.0002170489461173827</v>
      </c>
      <c r="N222" s="67"/>
      <c r="O222" s="32"/>
    </row>
    <row r="223" spans="1:15" s="263" customFormat="1" ht="38.25">
      <c r="A223" s="131">
        <v>218</v>
      </c>
      <c r="B223" s="15"/>
      <c r="C223" s="15"/>
      <c r="D223" s="43" t="s">
        <v>108</v>
      </c>
      <c r="E223" s="11">
        <v>1200000</v>
      </c>
      <c r="F223" s="11">
        <v>1391000</v>
      </c>
      <c r="G223" s="11"/>
      <c r="H223" s="27"/>
      <c r="I223" s="79">
        <v>1265000</v>
      </c>
      <c r="J223" s="71"/>
      <c r="K223" s="11"/>
      <c r="L223" s="61">
        <f t="shared" si="58"/>
        <v>0.9094176851186196</v>
      </c>
      <c r="M223" s="61">
        <f t="shared" si="59"/>
        <v>0.00391143251522151</v>
      </c>
      <c r="N223" s="67"/>
      <c r="O223" s="32"/>
    </row>
    <row r="224" spans="1:15" s="263" customFormat="1" ht="12.75">
      <c r="A224" s="132">
        <v>219</v>
      </c>
      <c r="B224" s="33"/>
      <c r="C224" s="33">
        <v>80104</v>
      </c>
      <c r="D224" s="38" t="s">
        <v>594</v>
      </c>
      <c r="E224" s="29">
        <f aca="true" t="shared" si="61" ref="E224:K224">SUM(E225:E263)</f>
        <v>18166400</v>
      </c>
      <c r="F224" s="29">
        <f t="shared" si="61"/>
        <v>18340250</v>
      </c>
      <c r="G224" s="29">
        <f>SUM(G225:G263)</f>
        <v>18340250</v>
      </c>
      <c r="H224" s="64">
        <f>SUM(H225:H263)</f>
        <v>15995300</v>
      </c>
      <c r="I224" s="78">
        <f t="shared" si="61"/>
        <v>18089338</v>
      </c>
      <c r="J224" s="76">
        <f t="shared" si="61"/>
        <v>18089338</v>
      </c>
      <c r="K224" s="29">
        <f t="shared" si="61"/>
        <v>15797279</v>
      </c>
      <c r="L224" s="265">
        <f t="shared" si="58"/>
        <v>0.9863190523575197</v>
      </c>
      <c r="M224" s="267">
        <f t="shared" si="59"/>
        <v>0.05593298405694232</v>
      </c>
      <c r="N224" s="67"/>
      <c r="O224" s="32"/>
    </row>
    <row r="225" spans="1:15" s="263" customFormat="1" ht="12.75">
      <c r="A225" s="131">
        <v>220</v>
      </c>
      <c r="B225" s="15"/>
      <c r="C225" s="15"/>
      <c r="D225" s="92" t="s">
        <v>595</v>
      </c>
      <c r="E225" s="11">
        <v>554900</v>
      </c>
      <c r="F225" s="11">
        <v>536900</v>
      </c>
      <c r="G225" s="11">
        <v>536900</v>
      </c>
      <c r="H225" s="27">
        <v>511800</v>
      </c>
      <c r="I225" s="79">
        <v>518258</v>
      </c>
      <c r="J225" s="71">
        <v>518258</v>
      </c>
      <c r="K225" s="11">
        <v>494617</v>
      </c>
      <c r="L225" s="61">
        <f t="shared" si="58"/>
        <v>0.9652784503631961</v>
      </c>
      <c r="M225" s="61">
        <f t="shared" si="59"/>
        <v>0.0016024752509673273</v>
      </c>
      <c r="N225" s="67"/>
      <c r="O225" s="32"/>
    </row>
    <row r="226" spans="1:15" s="263" customFormat="1" ht="12.75">
      <c r="A226" s="132">
        <v>221</v>
      </c>
      <c r="B226" s="15"/>
      <c r="C226" s="15"/>
      <c r="D226" s="92" t="s">
        <v>596</v>
      </c>
      <c r="E226" s="11">
        <v>631200</v>
      </c>
      <c r="F226" s="11">
        <v>632796</v>
      </c>
      <c r="G226" s="11">
        <v>632796</v>
      </c>
      <c r="H226" s="27">
        <v>601500</v>
      </c>
      <c r="I226" s="79">
        <v>611291</v>
      </c>
      <c r="J226" s="71">
        <v>611291</v>
      </c>
      <c r="K226" s="11">
        <v>581300</v>
      </c>
      <c r="L226" s="61">
        <f t="shared" si="58"/>
        <v>0.9660159040196209</v>
      </c>
      <c r="M226" s="61">
        <f t="shared" si="59"/>
        <v>0.0018901371491401359</v>
      </c>
      <c r="N226" s="67"/>
      <c r="O226" s="32"/>
    </row>
    <row r="227" spans="1:15" s="263" customFormat="1" ht="25.5">
      <c r="A227" s="131">
        <v>222</v>
      </c>
      <c r="B227" s="15"/>
      <c r="C227" s="15"/>
      <c r="D227" s="92" t="s">
        <v>109</v>
      </c>
      <c r="E227" s="11">
        <v>6500</v>
      </c>
      <c r="F227" s="11">
        <v>5404</v>
      </c>
      <c r="G227" s="11">
        <v>5404</v>
      </c>
      <c r="H227" s="27"/>
      <c r="I227" s="79">
        <v>5404</v>
      </c>
      <c r="J227" s="71">
        <v>5404</v>
      </c>
      <c r="K227" s="11"/>
      <c r="L227" s="61">
        <f t="shared" si="58"/>
        <v>1</v>
      </c>
      <c r="M227" s="61">
        <f t="shared" si="59"/>
        <v>1.6709392341705167E-05</v>
      </c>
      <c r="N227" s="67"/>
      <c r="O227" s="32"/>
    </row>
    <row r="228" spans="1:15" s="263" customFormat="1" ht="12.75">
      <c r="A228" s="132">
        <v>223</v>
      </c>
      <c r="B228" s="15"/>
      <c r="C228" s="15"/>
      <c r="D228" s="92" t="s">
        <v>518</v>
      </c>
      <c r="E228" s="11">
        <v>499000</v>
      </c>
      <c r="F228" s="11">
        <v>499000</v>
      </c>
      <c r="G228" s="11">
        <v>499000</v>
      </c>
      <c r="H228" s="27">
        <v>477800</v>
      </c>
      <c r="I228" s="79">
        <v>493886</v>
      </c>
      <c r="J228" s="71">
        <v>493886</v>
      </c>
      <c r="K228" s="11">
        <v>473286</v>
      </c>
      <c r="L228" s="61">
        <f t="shared" si="58"/>
        <v>0.989751503006012</v>
      </c>
      <c r="M228" s="61">
        <f t="shared" si="59"/>
        <v>0.0015271160151878976</v>
      </c>
      <c r="N228" s="67"/>
      <c r="O228" s="32"/>
    </row>
    <row r="229" spans="1:15" s="263" customFormat="1" ht="12.75">
      <c r="A229" s="131">
        <v>224</v>
      </c>
      <c r="B229" s="15"/>
      <c r="C229" s="15"/>
      <c r="D229" s="92" t="s">
        <v>519</v>
      </c>
      <c r="E229" s="11">
        <v>502200</v>
      </c>
      <c r="F229" s="11">
        <v>502200</v>
      </c>
      <c r="G229" s="11">
        <v>502200</v>
      </c>
      <c r="H229" s="27">
        <v>477600</v>
      </c>
      <c r="I229" s="79">
        <v>491207</v>
      </c>
      <c r="J229" s="71">
        <v>491207</v>
      </c>
      <c r="K229" s="11">
        <v>467811</v>
      </c>
      <c r="L229" s="61">
        <f t="shared" si="58"/>
        <v>0.978110314615691</v>
      </c>
      <c r="M229" s="61">
        <f t="shared" si="59"/>
        <v>0.0015188324359718672</v>
      </c>
      <c r="N229" s="67"/>
      <c r="O229" s="32"/>
    </row>
    <row r="230" spans="1:15" s="263" customFormat="1" ht="12.75">
      <c r="A230" s="132">
        <v>225</v>
      </c>
      <c r="B230" s="15"/>
      <c r="C230" s="15"/>
      <c r="D230" s="92" t="s">
        <v>520</v>
      </c>
      <c r="E230" s="11">
        <v>497800</v>
      </c>
      <c r="F230" s="11">
        <v>497800</v>
      </c>
      <c r="G230" s="11">
        <v>497800</v>
      </c>
      <c r="H230" s="27">
        <v>474100</v>
      </c>
      <c r="I230" s="79">
        <v>490585</v>
      </c>
      <c r="J230" s="71">
        <v>490585</v>
      </c>
      <c r="K230" s="11">
        <v>468185</v>
      </c>
      <c r="L230" s="61">
        <f t="shared" si="58"/>
        <v>0.9855062274005625</v>
      </c>
      <c r="M230" s="61">
        <f t="shared" si="59"/>
        <v>0.0015169091861501535</v>
      </c>
      <c r="N230" s="67"/>
      <c r="O230" s="32"/>
    </row>
    <row r="231" spans="1:15" s="263" customFormat="1" ht="12.75">
      <c r="A231" s="131">
        <v>226</v>
      </c>
      <c r="B231" s="15"/>
      <c r="C231" s="15"/>
      <c r="D231" s="92" t="s">
        <v>597</v>
      </c>
      <c r="E231" s="11">
        <v>782600</v>
      </c>
      <c r="F231" s="11">
        <v>775300</v>
      </c>
      <c r="G231" s="11">
        <v>775300</v>
      </c>
      <c r="H231" s="27">
        <v>708400</v>
      </c>
      <c r="I231" s="79">
        <v>760237</v>
      </c>
      <c r="J231" s="71">
        <v>760237</v>
      </c>
      <c r="K231" s="11">
        <v>695744</v>
      </c>
      <c r="L231" s="61">
        <f t="shared" si="58"/>
        <v>0.9805713917193345</v>
      </c>
      <c r="M231" s="61">
        <f t="shared" si="59"/>
        <v>0.002350684364485735</v>
      </c>
      <c r="N231" s="67"/>
      <c r="O231" s="32"/>
    </row>
    <row r="232" spans="1:15" s="263" customFormat="1" ht="25.5">
      <c r="A232" s="132">
        <v>227</v>
      </c>
      <c r="B232" s="15"/>
      <c r="C232" s="15"/>
      <c r="D232" s="92" t="s">
        <v>110</v>
      </c>
      <c r="E232" s="11">
        <v>1800</v>
      </c>
      <c r="F232" s="11">
        <v>1800</v>
      </c>
      <c r="G232" s="11">
        <v>1800</v>
      </c>
      <c r="H232" s="27"/>
      <c r="I232" s="79">
        <v>1800</v>
      </c>
      <c r="J232" s="71">
        <v>1800</v>
      </c>
      <c r="K232" s="11"/>
      <c r="L232" s="61">
        <f t="shared" si="58"/>
        <v>1</v>
      </c>
      <c r="M232" s="61">
        <f t="shared" si="59"/>
        <v>5.5656747252163776E-06</v>
      </c>
      <c r="N232" s="67"/>
      <c r="O232" s="32"/>
    </row>
    <row r="233" spans="1:15" s="263" customFormat="1" ht="12.75">
      <c r="A233" s="131">
        <v>228</v>
      </c>
      <c r="B233" s="15"/>
      <c r="C233" s="15"/>
      <c r="D233" s="92" t="s">
        <v>521</v>
      </c>
      <c r="E233" s="11">
        <v>737300</v>
      </c>
      <c r="F233" s="11">
        <v>741400</v>
      </c>
      <c r="G233" s="11">
        <v>741400</v>
      </c>
      <c r="H233" s="27">
        <v>647600</v>
      </c>
      <c r="I233" s="79">
        <v>733750</v>
      </c>
      <c r="J233" s="71">
        <v>733750</v>
      </c>
      <c r="K233" s="11">
        <v>640522</v>
      </c>
      <c r="L233" s="61">
        <f t="shared" si="58"/>
        <v>0.9896816833018613</v>
      </c>
      <c r="M233" s="61">
        <f t="shared" si="59"/>
        <v>0.002268785460904176</v>
      </c>
      <c r="N233" s="67"/>
      <c r="O233" s="32"/>
    </row>
    <row r="234" spans="1:15" s="263" customFormat="1" ht="12.75">
      <c r="A234" s="132">
        <v>229</v>
      </c>
      <c r="B234" s="15"/>
      <c r="C234" s="15"/>
      <c r="D234" s="92" t="s">
        <v>522</v>
      </c>
      <c r="E234" s="11">
        <v>307900</v>
      </c>
      <c r="F234" s="11">
        <v>307900</v>
      </c>
      <c r="G234" s="11">
        <v>307900</v>
      </c>
      <c r="H234" s="27">
        <v>294150</v>
      </c>
      <c r="I234" s="79">
        <v>304838</v>
      </c>
      <c r="J234" s="71">
        <v>304838</v>
      </c>
      <c r="K234" s="11">
        <v>291745</v>
      </c>
      <c r="L234" s="61">
        <f t="shared" si="58"/>
        <v>0.9900552127314063</v>
      </c>
      <c r="M234" s="61">
        <f t="shared" si="59"/>
        <v>0.0009425717510475056</v>
      </c>
      <c r="N234" s="67"/>
      <c r="O234" s="32"/>
    </row>
    <row r="235" spans="1:15" s="263" customFormat="1" ht="12.75">
      <c r="A235" s="131">
        <v>230</v>
      </c>
      <c r="B235" s="15"/>
      <c r="C235" s="15"/>
      <c r="D235" s="92" t="s">
        <v>313</v>
      </c>
      <c r="E235" s="11">
        <v>267400</v>
      </c>
      <c r="F235" s="11">
        <v>275350</v>
      </c>
      <c r="G235" s="11">
        <v>275350</v>
      </c>
      <c r="H235" s="27">
        <v>262600</v>
      </c>
      <c r="I235" s="79">
        <v>273505</v>
      </c>
      <c r="J235" s="71">
        <v>273505</v>
      </c>
      <c r="K235" s="11">
        <v>260781</v>
      </c>
      <c r="L235" s="61">
        <f t="shared" si="58"/>
        <v>0.99329943708008</v>
      </c>
      <c r="M235" s="61">
        <f t="shared" si="59"/>
        <v>0.0008456888142890585</v>
      </c>
      <c r="N235" s="67"/>
      <c r="O235" s="32"/>
    </row>
    <row r="236" spans="1:15" s="263" customFormat="1" ht="12.75">
      <c r="A236" s="132">
        <v>231</v>
      </c>
      <c r="B236" s="15"/>
      <c r="C236" s="15"/>
      <c r="D236" s="92" t="s">
        <v>523</v>
      </c>
      <c r="E236" s="11">
        <v>722300</v>
      </c>
      <c r="F236" s="11">
        <v>751160</v>
      </c>
      <c r="G236" s="11">
        <v>751160</v>
      </c>
      <c r="H236" s="27">
        <v>717960</v>
      </c>
      <c r="I236" s="79">
        <v>739709</v>
      </c>
      <c r="J236" s="71">
        <v>739709</v>
      </c>
      <c r="K236" s="11">
        <v>706539</v>
      </c>
      <c r="L236" s="61">
        <f t="shared" si="58"/>
        <v>0.9847555780392993</v>
      </c>
      <c r="M236" s="61">
        <f t="shared" si="59"/>
        <v>0.0022872109362861563</v>
      </c>
      <c r="N236" s="67"/>
      <c r="O236" s="32"/>
    </row>
    <row r="237" spans="1:15" s="263" customFormat="1" ht="12.75">
      <c r="A237" s="131">
        <v>232</v>
      </c>
      <c r="B237" s="15"/>
      <c r="C237" s="15"/>
      <c r="D237" s="92" t="s">
        <v>524</v>
      </c>
      <c r="E237" s="11">
        <v>581200</v>
      </c>
      <c r="F237" s="11">
        <v>581200</v>
      </c>
      <c r="G237" s="11">
        <v>581200</v>
      </c>
      <c r="H237" s="27">
        <v>557300</v>
      </c>
      <c r="I237" s="79">
        <v>568246</v>
      </c>
      <c r="J237" s="71">
        <v>568246</v>
      </c>
      <c r="K237" s="11">
        <v>544346</v>
      </c>
      <c r="L237" s="61">
        <f t="shared" si="58"/>
        <v>0.9777116311080523</v>
      </c>
      <c r="M237" s="61">
        <f t="shared" si="59"/>
        <v>0.0017570402221696142</v>
      </c>
      <c r="N237" s="67"/>
      <c r="O237" s="32"/>
    </row>
    <row r="238" spans="1:15" s="263" customFormat="1" ht="12.75">
      <c r="A238" s="132">
        <v>233</v>
      </c>
      <c r="B238" s="15"/>
      <c r="C238" s="15"/>
      <c r="D238" s="92" t="s">
        <v>598</v>
      </c>
      <c r="E238" s="11">
        <v>394500</v>
      </c>
      <c r="F238" s="11">
        <v>413200</v>
      </c>
      <c r="G238" s="11">
        <v>413200</v>
      </c>
      <c r="H238" s="27">
        <v>387100</v>
      </c>
      <c r="I238" s="79">
        <v>411352</v>
      </c>
      <c r="J238" s="71">
        <v>411352</v>
      </c>
      <c r="K238" s="11">
        <v>386937</v>
      </c>
      <c r="L238" s="61">
        <f t="shared" si="58"/>
        <v>0.9955275895450145</v>
      </c>
      <c r="M238" s="61">
        <f t="shared" si="59"/>
        <v>0.0012719174608706706</v>
      </c>
      <c r="N238" s="67"/>
      <c r="O238" s="32"/>
    </row>
    <row r="239" spans="1:15" s="263" customFormat="1" ht="12.75">
      <c r="A239" s="131">
        <v>234</v>
      </c>
      <c r="B239" s="15"/>
      <c r="C239" s="15"/>
      <c r="D239" s="92" t="s">
        <v>525</v>
      </c>
      <c r="E239" s="11">
        <v>489900</v>
      </c>
      <c r="F239" s="11">
        <v>492700</v>
      </c>
      <c r="G239" s="11">
        <v>492700</v>
      </c>
      <c r="H239" s="27">
        <v>469600</v>
      </c>
      <c r="I239" s="79">
        <v>491664</v>
      </c>
      <c r="J239" s="71">
        <v>491664</v>
      </c>
      <c r="K239" s="11">
        <v>468680</v>
      </c>
      <c r="L239" s="61">
        <f t="shared" si="58"/>
        <v>0.9978973005885935</v>
      </c>
      <c r="M239" s="61">
        <f t="shared" si="59"/>
        <v>0.0015202454989437695</v>
      </c>
      <c r="N239" s="67"/>
      <c r="O239" s="32"/>
    </row>
    <row r="240" spans="1:15" s="263" customFormat="1" ht="12.75">
      <c r="A240" s="132">
        <v>235</v>
      </c>
      <c r="B240" s="15"/>
      <c r="C240" s="15"/>
      <c r="D240" s="92" t="s">
        <v>526</v>
      </c>
      <c r="E240" s="11">
        <v>487100</v>
      </c>
      <c r="F240" s="11">
        <v>504700</v>
      </c>
      <c r="G240" s="11">
        <v>504700</v>
      </c>
      <c r="H240" s="27">
        <v>470500</v>
      </c>
      <c r="I240" s="79">
        <v>495651</v>
      </c>
      <c r="J240" s="71">
        <v>495651</v>
      </c>
      <c r="K240" s="11">
        <v>464963</v>
      </c>
      <c r="L240" s="61">
        <f t="shared" si="58"/>
        <v>0.9820705369526451</v>
      </c>
      <c r="M240" s="61">
        <f t="shared" si="59"/>
        <v>0.0015325734684601237</v>
      </c>
      <c r="N240" s="67"/>
      <c r="O240" s="32"/>
    </row>
    <row r="241" spans="1:15" s="263" customFormat="1" ht="12.75">
      <c r="A241" s="131">
        <v>236</v>
      </c>
      <c r="B241" s="15"/>
      <c r="C241" s="15"/>
      <c r="D241" s="92" t="s">
        <v>599</v>
      </c>
      <c r="E241" s="11">
        <v>558700</v>
      </c>
      <c r="F241" s="11">
        <v>547500</v>
      </c>
      <c r="G241" s="11">
        <v>547500</v>
      </c>
      <c r="H241" s="27">
        <v>522300</v>
      </c>
      <c r="I241" s="79">
        <v>547500</v>
      </c>
      <c r="J241" s="71">
        <v>547500</v>
      </c>
      <c r="K241" s="11">
        <v>524209</v>
      </c>
      <c r="L241" s="61">
        <f t="shared" si="58"/>
        <v>1</v>
      </c>
      <c r="M241" s="61">
        <f t="shared" si="59"/>
        <v>0.0016928927289199815</v>
      </c>
      <c r="N241" s="67"/>
      <c r="O241" s="32"/>
    </row>
    <row r="242" spans="1:15" s="263" customFormat="1" ht="12.75">
      <c r="A242" s="132">
        <v>237</v>
      </c>
      <c r="B242" s="15" t="s">
        <v>600</v>
      </c>
      <c r="C242" s="15"/>
      <c r="D242" s="92" t="s">
        <v>527</v>
      </c>
      <c r="E242" s="11">
        <v>516850</v>
      </c>
      <c r="F242" s="11">
        <v>523880</v>
      </c>
      <c r="G242" s="11">
        <v>523880</v>
      </c>
      <c r="H242" s="27">
        <v>501030</v>
      </c>
      <c r="I242" s="79">
        <v>523070</v>
      </c>
      <c r="J242" s="71">
        <v>523070</v>
      </c>
      <c r="K242" s="11">
        <v>500298</v>
      </c>
      <c r="L242" s="61">
        <f t="shared" si="58"/>
        <v>0.9984538443918455</v>
      </c>
      <c r="M242" s="61">
        <f t="shared" si="59"/>
        <v>0.001617354154732739</v>
      </c>
      <c r="N242" s="67"/>
      <c r="O242" s="32"/>
    </row>
    <row r="243" spans="1:15" s="263" customFormat="1" ht="12.75">
      <c r="A243" s="131">
        <v>238</v>
      </c>
      <c r="B243" s="15"/>
      <c r="C243" s="15"/>
      <c r="D243" s="92" t="s">
        <v>111</v>
      </c>
      <c r="E243" s="11">
        <v>5000</v>
      </c>
      <c r="F243" s="11">
        <v>5000</v>
      </c>
      <c r="G243" s="11">
        <v>5000</v>
      </c>
      <c r="H243" s="27"/>
      <c r="I243" s="79">
        <v>5000</v>
      </c>
      <c r="J243" s="71">
        <v>5000</v>
      </c>
      <c r="K243" s="11"/>
      <c r="L243" s="61">
        <f t="shared" si="58"/>
        <v>1</v>
      </c>
      <c r="M243" s="61">
        <f t="shared" si="59"/>
        <v>1.5460207570045493E-05</v>
      </c>
      <c r="N243" s="67"/>
      <c r="O243" s="32"/>
    </row>
    <row r="244" spans="1:15" s="263" customFormat="1" ht="12.75">
      <c r="A244" s="132">
        <v>239</v>
      </c>
      <c r="B244" s="15"/>
      <c r="C244" s="15"/>
      <c r="D244" s="92" t="s">
        <v>528</v>
      </c>
      <c r="E244" s="11">
        <v>412500</v>
      </c>
      <c r="F244" s="11">
        <v>412500</v>
      </c>
      <c r="G244" s="11">
        <v>412500</v>
      </c>
      <c r="H244" s="27">
        <v>394600</v>
      </c>
      <c r="I244" s="79">
        <v>402089</v>
      </c>
      <c r="J244" s="71">
        <v>402089</v>
      </c>
      <c r="K244" s="11">
        <v>384289</v>
      </c>
      <c r="L244" s="61">
        <f t="shared" si="58"/>
        <v>0.9747612121212121</v>
      </c>
      <c r="M244" s="61">
        <f t="shared" si="59"/>
        <v>0.0012432758803264045</v>
      </c>
      <c r="N244" s="67"/>
      <c r="O244" s="32"/>
    </row>
    <row r="245" spans="1:15" s="263" customFormat="1" ht="12.75">
      <c r="A245" s="131">
        <v>240</v>
      </c>
      <c r="B245" s="15"/>
      <c r="C245" s="15"/>
      <c r="D245" s="92" t="s">
        <v>112</v>
      </c>
      <c r="E245" s="11">
        <v>5500</v>
      </c>
      <c r="F245" s="11">
        <v>11500</v>
      </c>
      <c r="G245" s="11">
        <v>11500</v>
      </c>
      <c r="H245" s="27"/>
      <c r="I245" s="79">
        <v>11417</v>
      </c>
      <c r="J245" s="71">
        <v>11417</v>
      </c>
      <c r="K245" s="11"/>
      <c r="L245" s="61">
        <f t="shared" si="58"/>
        <v>0.9927826086956522</v>
      </c>
      <c r="M245" s="61">
        <f t="shared" si="59"/>
        <v>3.530183796544188E-05</v>
      </c>
      <c r="N245" s="67"/>
      <c r="O245" s="32"/>
    </row>
    <row r="246" spans="1:15" s="263" customFormat="1" ht="12.75">
      <c r="A246" s="132">
        <v>241</v>
      </c>
      <c r="B246" s="15"/>
      <c r="C246" s="15"/>
      <c r="D246" s="92" t="s">
        <v>529</v>
      </c>
      <c r="E246" s="11">
        <v>479800</v>
      </c>
      <c r="F246" s="11">
        <v>479800</v>
      </c>
      <c r="G246" s="11">
        <v>479800</v>
      </c>
      <c r="H246" s="27">
        <v>459300</v>
      </c>
      <c r="I246" s="79">
        <v>470339</v>
      </c>
      <c r="J246" s="71">
        <v>470339</v>
      </c>
      <c r="K246" s="11">
        <v>449839</v>
      </c>
      <c r="L246" s="61">
        <f t="shared" si="58"/>
        <v>0.9802813672363485</v>
      </c>
      <c r="M246" s="61">
        <f t="shared" si="59"/>
        <v>0.0014543077136575254</v>
      </c>
      <c r="N246" s="67"/>
      <c r="O246" s="32"/>
    </row>
    <row r="247" spans="1:15" s="263" customFormat="1" ht="12.75">
      <c r="A247" s="131">
        <v>242</v>
      </c>
      <c r="B247" s="15"/>
      <c r="C247" s="15"/>
      <c r="D247" s="92" t="s">
        <v>530</v>
      </c>
      <c r="E247" s="11">
        <v>247250</v>
      </c>
      <c r="F247" s="11">
        <v>286900</v>
      </c>
      <c r="G247" s="11">
        <v>286900</v>
      </c>
      <c r="H247" s="27">
        <v>266950</v>
      </c>
      <c r="I247" s="79">
        <v>286900</v>
      </c>
      <c r="J247" s="71">
        <v>286900</v>
      </c>
      <c r="K247" s="11">
        <v>267198</v>
      </c>
      <c r="L247" s="61">
        <f t="shared" si="58"/>
        <v>1</v>
      </c>
      <c r="M247" s="61">
        <f t="shared" si="59"/>
        <v>0.0008871067103692104</v>
      </c>
      <c r="N247" s="67"/>
      <c r="O247" s="32"/>
    </row>
    <row r="248" spans="1:15" s="263" customFormat="1" ht="12.75">
      <c r="A248" s="132">
        <v>243</v>
      </c>
      <c r="B248" s="15"/>
      <c r="C248" s="15"/>
      <c r="D248" s="92" t="s">
        <v>601</v>
      </c>
      <c r="E248" s="11">
        <v>399400</v>
      </c>
      <c r="F248" s="11">
        <v>421600</v>
      </c>
      <c r="G248" s="11">
        <v>421600</v>
      </c>
      <c r="H248" s="27">
        <v>403550</v>
      </c>
      <c r="I248" s="79">
        <v>417798</v>
      </c>
      <c r="J248" s="71">
        <v>417798</v>
      </c>
      <c r="K248" s="11">
        <v>400448</v>
      </c>
      <c r="L248" s="61">
        <f t="shared" si="58"/>
        <v>0.9909819734345351</v>
      </c>
      <c r="M248" s="61">
        <f t="shared" si="59"/>
        <v>0.0012918487604699734</v>
      </c>
      <c r="N248" s="67"/>
      <c r="O248" s="32"/>
    </row>
    <row r="249" spans="1:15" s="263" customFormat="1" ht="12.75">
      <c r="A249" s="131">
        <v>244</v>
      </c>
      <c r="B249" s="15"/>
      <c r="C249" s="15"/>
      <c r="D249" s="92" t="s">
        <v>602</v>
      </c>
      <c r="E249" s="11">
        <v>259600</v>
      </c>
      <c r="F249" s="11">
        <v>258300</v>
      </c>
      <c r="G249" s="11">
        <v>258300</v>
      </c>
      <c r="H249" s="27">
        <v>247250</v>
      </c>
      <c r="I249" s="79">
        <v>230614</v>
      </c>
      <c r="J249" s="71">
        <v>230614</v>
      </c>
      <c r="K249" s="11">
        <v>219577</v>
      </c>
      <c r="L249" s="61">
        <f t="shared" si="58"/>
        <v>0.8928145567169957</v>
      </c>
      <c r="M249" s="61">
        <f t="shared" si="59"/>
        <v>0.0007130680617116942</v>
      </c>
      <c r="N249" s="67"/>
      <c r="O249" s="32"/>
    </row>
    <row r="250" spans="1:15" s="263" customFormat="1" ht="12.75">
      <c r="A250" s="132">
        <v>245</v>
      </c>
      <c r="B250" s="15"/>
      <c r="C250" s="15"/>
      <c r="D250" s="92" t="s">
        <v>9</v>
      </c>
      <c r="E250" s="11">
        <v>510700</v>
      </c>
      <c r="F250" s="11">
        <v>518350</v>
      </c>
      <c r="G250" s="11">
        <v>518350</v>
      </c>
      <c r="H250" s="27">
        <v>493200</v>
      </c>
      <c r="I250" s="79">
        <v>517554</v>
      </c>
      <c r="J250" s="71">
        <v>517554</v>
      </c>
      <c r="K250" s="11">
        <v>492411</v>
      </c>
      <c r="L250" s="61">
        <f t="shared" si="58"/>
        <v>0.9984643580592264</v>
      </c>
      <c r="M250" s="61">
        <f t="shared" si="59"/>
        <v>0.001600298453741465</v>
      </c>
      <c r="N250" s="67"/>
      <c r="O250" s="32"/>
    </row>
    <row r="251" spans="1:15" s="263" customFormat="1" ht="12.75">
      <c r="A251" s="131">
        <v>246</v>
      </c>
      <c r="B251" s="15"/>
      <c r="C251" s="15"/>
      <c r="D251" s="92" t="s">
        <v>603</v>
      </c>
      <c r="E251" s="11">
        <v>469100</v>
      </c>
      <c r="F251" s="11">
        <v>451600</v>
      </c>
      <c r="G251" s="11">
        <v>451600</v>
      </c>
      <c r="H251" s="27">
        <v>430300</v>
      </c>
      <c r="I251" s="79">
        <v>445848</v>
      </c>
      <c r="J251" s="71">
        <v>445848</v>
      </c>
      <c r="K251" s="11">
        <v>425599</v>
      </c>
      <c r="L251" s="61">
        <f t="shared" si="58"/>
        <v>0.9872630646589903</v>
      </c>
      <c r="M251" s="61">
        <f t="shared" si="59"/>
        <v>0.0013785805249379285</v>
      </c>
      <c r="N251" s="67"/>
      <c r="O251" s="32"/>
    </row>
    <row r="252" spans="1:15" s="263" customFormat="1" ht="25.5">
      <c r="A252" s="132">
        <v>247</v>
      </c>
      <c r="B252" s="15"/>
      <c r="C252" s="15"/>
      <c r="D252" s="92" t="s">
        <v>113</v>
      </c>
      <c r="E252" s="11"/>
      <c r="F252" s="11">
        <v>4200</v>
      </c>
      <c r="G252" s="11">
        <v>4200</v>
      </c>
      <c r="H252" s="27"/>
      <c r="I252" s="79">
        <v>3782</v>
      </c>
      <c r="J252" s="71">
        <v>3782</v>
      </c>
      <c r="K252" s="11"/>
      <c r="L252" s="61">
        <f t="shared" si="58"/>
        <v>0.9004761904761904</v>
      </c>
      <c r="M252" s="61">
        <f t="shared" si="59"/>
        <v>1.169410100598241E-05</v>
      </c>
      <c r="N252" s="67"/>
      <c r="O252" s="32"/>
    </row>
    <row r="253" spans="1:15" s="263" customFormat="1" ht="12.75">
      <c r="A253" s="131">
        <v>248</v>
      </c>
      <c r="B253" s="15"/>
      <c r="C253" s="15"/>
      <c r="D253" s="92" t="s">
        <v>531</v>
      </c>
      <c r="E253" s="11">
        <v>494300</v>
      </c>
      <c r="F253" s="11">
        <v>495300</v>
      </c>
      <c r="G253" s="11">
        <v>495300</v>
      </c>
      <c r="H253" s="27">
        <v>471500</v>
      </c>
      <c r="I253" s="79">
        <v>490681</v>
      </c>
      <c r="J253" s="71">
        <v>490681</v>
      </c>
      <c r="K253" s="11">
        <v>468850</v>
      </c>
      <c r="L253" s="61">
        <f t="shared" si="58"/>
        <v>0.990674338784575</v>
      </c>
      <c r="M253" s="61">
        <f t="shared" si="59"/>
        <v>0.0015172060221354984</v>
      </c>
      <c r="N253" s="67"/>
      <c r="O253" s="32"/>
    </row>
    <row r="254" spans="1:15" s="263" customFormat="1" ht="12.75">
      <c r="A254" s="132">
        <v>249</v>
      </c>
      <c r="B254" s="15"/>
      <c r="C254" s="15"/>
      <c r="D254" s="92" t="s">
        <v>532</v>
      </c>
      <c r="E254" s="11">
        <v>566700</v>
      </c>
      <c r="F254" s="11">
        <v>570830</v>
      </c>
      <c r="G254" s="11">
        <v>570830</v>
      </c>
      <c r="H254" s="27">
        <v>545430</v>
      </c>
      <c r="I254" s="79">
        <v>557123</v>
      </c>
      <c r="J254" s="71">
        <v>557123</v>
      </c>
      <c r="K254" s="11">
        <v>531875</v>
      </c>
      <c r="L254" s="61">
        <f t="shared" si="58"/>
        <v>0.9759875970078657</v>
      </c>
      <c r="M254" s="61">
        <f t="shared" si="59"/>
        <v>0.001722647444409291</v>
      </c>
      <c r="N254" s="67"/>
      <c r="O254" s="32"/>
    </row>
    <row r="255" spans="1:15" s="263" customFormat="1" ht="12.75">
      <c r="A255" s="131">
        <v>250</v>
      </c>
      <c r="B255" s="15"/>
      <c r="C255" s="15"/>
      <c r="D255" s="92" t="s">
        <v>533</v>
      </c>
      <c r="E255" s="11">
        <v>408600</v>
      </c>
      <c r="F255" s="11">
        <v>421800</v>
      </c>
      <c r="G255" s="11">
        <v>421800</v>
      </c>
      <c r="H255" s="27">
        <v>386000</v>
      </c>
      <c r="I255" s="79">
        <v>417816</v>
      </c>
      <c r="J255" s="71">
        <v>417816</v>
      </c>
      <c r="K255" s="11">
        <v>382502</v>
      </c>
      <c r="L255" s="61">
        <f t="shared" si="58"/>
        <v>0.9905547652916074</v>
      </c>
      <c r="M255" s="61">
        <f t="shared" si="59"/>
        <v>0.0012919044172172256</v>
      </c>
      <c r="N255" s="67"/>
      <c r="O255" s="32"/>
    </row>
    <row r="256" spans="1:15" s="263" customFormat="1" ht="12.75">
      <c r="A256" s="132">
        <v>251</v>
      </c>
      <c r="B256" s="15"/>
      <c r="C256" s="15"/>
      <c r="D256" s="92" t="s">
        <v>604</v>
      </c>
      <c r="E256" s="11">
        <v>273400</v>
      </c>
      <c r="F256" s="11">
        <v>287900</v>
      </c>
      <c r="G256" s="11">
        <v>287900</v>
      </c>
      <c r="H256" s="27">
        <v>277400</v>
      </c>
      <c r="I256" s="79">
        <v>285677</v>
      </c>
      <c r="J256" s="71">
        <v>285677</v>
      </c>
      <c r="K256" s="11">
        <v>275177</v>
      </c>
      <c r="L256" s="61">
        <f t="shared" si="58"/>
        <v>0.9922785689475513</v>
      </c>
      <c r="M256" s="61">
        <f t="shared" si="59"/>
        <v>0.0008833251435975772</v>
      </c>
      <c r="N256" s="67"/>
      <c r="O256" s="32"/>
    </row>
    <row r="257" spans="1:15" s="263" customFormat="1" ht="12.75">
      <c r="A257" s="131">
        <v>252</v>
      </c>
      <c r="B257" s="15"/>
      <c r="C257" s="15"/>
      <c r="D257" s="92" t="s">
        <v>534</v>
      </c>
      <c r="E257" s="11">
        <v>1674100</v>
      </c>
      <c r="F257" s="11">
        <v>1669730</v>
      </c>
      <c r="G257" s="11">
        <v>1669730</v>
      </c>
      <c r="H257" s="27">
        <v>1562030</v>
      </c>
      <c r="I257" s="79">
        <v>1666565</v>
      </c>
      <c r="J257" s="71">
        <v>1666565</v>
      </c>
      <c r="K257" s="11">
        <v>1558874</v>
      </c>
      <c r="L257" s="61">
        <f t="shared" si="58"/>
        <v>0.9981044839584843</v>
      </c>
      <c r="M257" s="61">
        <f t="shared" si="59"/>
        <v>0.0051530881657945735</v>
      </c>
      <c r="N257" s="67"/>
      <c r="O257" s="32"/>
    </row>
    <row r="258" spans="1:15" s="264" customFormat="1" ht="12.75">
      <c r="A258" s="132">
        <v>253</v>
      </c>
      <c r="B258" s="15"/>
      <c r="C258" s="15"/>
      <c r="D258" s="92" t="s">
        <v>605</v>
      </c>
      <c r="E258" s="11">
        <v>814200</v>
      </c>
      <c r="F258" s="11">
        <v>849050</v>
      </c>
      <c r="G258" s="11">
        <v>849050</v>
      </c>
      <c r="H258" s="27">
        <v>814350</v>
      </c>
      <c r="I258" s="79">
        <v>847644</v>
      </c>
      <c r="J258" s="71">
        <v>847644</v>
      </c>
      <c r="K258" s="11">
        <v>812944</v>
      </c>
      <c r="L258" s="61">
        <f t="shared" si="58"/>
        <v>0.99834403156469</v>
      </c>
      <c r="M258" s="61">
        <f t="shared" si="59"/>
        <v>0.0026209504371007284</v>
      </c>
      <c r="N258" s="67"/>
      <c r="O258" s="32"/>
    </row>
    <row r="259" spans="1:15" s="263" customFormat="1" ht="12.75">
      <c r="A259" s="131">
        <v>254</v>
      </c>
      <c r="B259" s="15"/>
      <c r="C259" s="15"/>
      <c r="D259" s="92" t="s">
        <v>535</v>
      </c>
      <c r="E259" s="11">
        <v>930600</v>
      </c>
      <c r="F259" s="11">
        <v>922600</v>
      </c>
      <c r="G259" s="11">
        <v>922600</v>
      </c>
      <c r="H259" s="27">
        <v>882300</v>
      </c>
      <c r="I259" s="79">
        <v>920080</v>
      </c>
      <c r="J259" s="71">
        <v>920080</v>
      </c>
      <c r="K259" s="11">
        <v>879780</v>
      </c>
      <c r="L259" s="61">
        <f t="shared" si="58"/>
        <v>0.997268588770865</v>
      </c>
      <c r="M259" s="61">
        <f t="shared" si="59"/>
        <v>0.0028449255562094915</v>
      </c>
      <c r="N259" s="67"/>
      <c r="O259" s="32"/>
    </row>
    <row r="260" spans="1:15" s="263" customFormat="1" ht="12.75">
      <c r="A260" s="132">
        <v>255</v>
      </c>
      <c r="B260" s="15"/>
      <c r="C260" s="15"/>
      <c r="D260" s="92" t="s">
        <v>114</v>
      </c>
      <c r="E260" s="11">
        <v>9000</v>
      </c>
      <c r="F260" s="11">
        <v>9000</v>
      </c>
      <c r="G260" s="11">
        <v>9000</v>
      </c>
      <c r="H260" s="27"/>
      <c r="I260" s="79">
        <v>9000</v>
      </c>
      <c r="J260" s="71">
        <v>9000</v>
      </c>
      <c r="K260" s="11"/>
      <c r="L260" s="61">
        <f t="shared" si="58"/>
        <v>1</v>
      </c>
      <c r="M260" s="61">
        <f t="shared" si="59"/>
        <v>2.7828373626081888E-05</v>
      </c>
      <c r="N260" s="67"/>
      <c r="O260" s="32"/>
    </row>
    <row r="261" spans="1:15" s="263" customFormat="1" ht="12.75">
      <c r="A261" s="131">
        <v>256</v>
      </c>
      <c r="B261" s="15"/>
      <c r="C261" s="15"/>
      <c r="D261" s="92" t="s">
        <v>606</v>
      </c>
      <c r="E261" s="11">
        <v>284500</v>
      </c>
      <c r="F261" s="11">
        <v>291100</v>
      </c>
      <c r="G261" s="11">
        <v>291100</v>
      </c>
      <c r="H261" s="27">
        <v>279800</v>
      </c>
      <c r="I261" s="79">
        <v>289253</v>
      </c>
      <c r="J261" s="71">
        <v>289253</v>
      </c>
      <c r="K261" s="11">
        <v>277953</v>
      </c>
      <c r="L261" s="61">
        <f t="shared" si="58"/>
        <v>0.9936551013397458</v>
      </c>
      <c r="M261" s="61">
        <f t="shared" si="59"/>
        <v>0.0008943822840516738</v>
      </c>
      <c r="N261" s="67"/>
      <c r="O261" s="32"/>
    </row>
    <row r="262" spans="1:15" s="263" customFormat="1" ht="12.75">
      <c r="A262" s="132">
        <v>257</v>
      </c>
      <c r="B262" s="15"/>
      <c r="C262" s="15"/>
      <c r="D262" s="92" t="s">
        <v>115</v>
      </c>
      <c r="E262" s="11">
        <v>5000</v>
      </c>
      <c r="F262" s="11">
        <v>5000</v>
      </c>
      <c r="G262" s="11">
        <v>5000</v>
      </c>
      <c r="H262" s="27"/>
      <c r="I262" s="79">
        <v>5000</v>
      </c>
      <c r="J262" s="71">
        <v>5000</v>
      </c>
      <c r="K262" s="11"/>
      <c r="L262" s="61">
        <f t="shared" si="58"/>
        <v>1</v>
      </c>
      <c r="M262" s="61">
        <f t="shared" si="59"/>
        <v>1.5460207570045493E-05</v>
      </c>
      <c r="N262" s="67"/>
      <c r="O262" s="32"/>
    </row>
    <row r="263" spans="1:15" s="263" customFormat="1" ht="12.75">
      <c r="A263" s="131">
        <v>258</v>
      </c>
      <c r="B263" s="15"/>
      <c r="C263" s="15"/>
      <c r="D263" s="92" t="s">
        <v>607</v>
      </c>
      <c r="E263" s="11">
        <v>1378000</v>
      </c>
      <c r="F263" s="11">
        <v>1378000</v>
      </c>
      <c r="G263" s="11">
        <v>1378000</v>
      </c>
      <c r="H263" s="27"/>
      <c r="I263" s="79">
        <v>1347205</v>
      </c>
      <c r="J263" s="71">
        <v>1347205</v>
      </c>
      <c r="K263" s="11"/>
      <c r="L263" s="61">
        <f aca="true" t="shared" si="62" ref="L263:L326">I263/F263</f>
        <v>0.9776523947750363</v>
      </c>
      <c r="M263" s="61">
        <f aca="true" t="shared" si="63" ref="M263:M326">I263/$I$634</f>
        <v>0.004165613787880627</v>
      </c>
      <c r="N263" s="67"/>
      <c r="O263" s="32"/>
    </row>
    <row r="264" spans="1:15" s="263" customFormat="1" ht="12.75">
      <c r="A264" s="132">
        <v>259</v>
      </c>
      <c r="B264" s="15"/>
      <c r="C264" s="33">
        <v>80105</v>
      </c>
      <c r="D264" s="38" t="s">
        <v>608</v>
      </c>
      <c r="E264" s="29">
        <f aca="true" t="shared" si="64" ref="E264:K264">E265</f>
        <v>364900</v>
      </c>
      <c r="F264" s="29">
        <f t="shared" si="64"/>
        <v>420100</v>
      </c>
      <c r="G264" s="29">
        <f t="shared" si="64"/>
        <v>420100</v>
      </c>
      <c r="H264" s="64">
        <f t="shared" si="64"/>
        <v>373600</v>
      </c>
      <c r="I264" s="78">
        <f t="shared" si="64"/>
        <v>398516</v>
      </c>
      <c r="J264" s="76">
        <f t="shared" si="64"/>
        <v>398516</v>
      </c>
      <c r="K264" s="29">
        <f t="shared" si="64"/>
        <v>352663</v>
      </c>
      <c r="L264" s="265">
        <f t="shared" si="62"/>
        <v>0.9486217567245894</v>
      </c>
      <c r="M264" s="267">
        <f t="shared" si="63"/>
        <v>0.0012322280159968498</v>
      </c>
      <c r="N264" s="67"/>
      <c r="O264" s="32"/>
    </row>
    <row r="265" spans="1:15" s="263" customFormat="1" ht="12.75">
      <c r="A265" s="131">
        <v>260</v>
      </c>
      <c r="B265" s="15"/>
      <c r="C265" s="15"/>
      <c r="D265" s="36" t="s">
        <v>609</v>
      </c>
      <c r="E265" s="11">
        <v>364900</v>
      </c>
      <c r="F265" s="11">
        <v>420100</v>
      </c>
      <c r="G265" s="11">
        <v>420100</v>
      </c>
      <c r="H265" s="27">
        <v>373600</v>
      </c>
      <c r="I265" s="79">
        <v>398516</v>
      </c>
      <c r="J265" s="71">
        <v>398516</v>
      </c>
      <c r="K265" s="11">
        <v>352663</v>
      </c>
      <c r="L265" s="61">
        <f t="shared" si="62"/>
        <v>0.9486217567245894</v>
      </c>
      <c r="M265" s="61">
        <f t="shared" si="63"/>
        <v>0.0012322280159968498</v>
      </c>
      <c r="N265" s="67"/>
      <c r="O265" s="32"/>
    </row>
    <row r="266" spans="1:14" s="32" customFormat="1" ht="12.75">
      <c r="A266" s="132">
        <v>261</v>
      </c>
      <c r="B266" s="33"/>
      <c r="C266" s="33">
        <v>80110</v>
      </c>
      <c r="D266" s="44" t="s">
        <v>536</v>
      </c>
      <c r="E266" s="29">
        <f aca="true" t="shared" si="65" ref="E266:K266">SUM(E267:E282)</f>
        <v>19960900</v>
      </c>
      <c r="F266" s="29">
        <f t="shared" si="65"/>
        <v>19779420</v>
      </c>
      <c r="G266" s="29">
        <f>SUM(G267:G282)</f>
        <v>19749420</v>
      </c>
      <c r="H266" s="64">
        <f>SUM(H267:H282)</f>
        <v>16405070</v>
      </c>
      <c r="I266" s="78">
        <f t="shared" si="65"/>
        <v>19217222</v>
      </c>
      <c r="J266" s="76">
        <f t="shared" si="65"/>
        <v>19177223</v>
      </c>
      <c r="K266" s="29">
        <f t="shared" si="65"/>
        <v>16057460</v>
      </c>
      <c r="L266" s="265">
        <f t="shared" si="62"/>
        <v>0.9715766185257202</v>
      </c>
      <c r="M266" s="267">
        <f t="shared" si="63"/>
        <v>0.05942044820792896</v>
      </c>
      <c r="N266" s="67"/>
    </row>
    <row r="267" spans="1:14" s="32" customFormat="1" ht="12.75">
      <c r="A267" s="131">
        <v>262</v>
      </c>
      <c r="B267" s="15"/>
      <c r="C267" s="15"/>
      <c r="D267" s="93" t="s">
        <v>537</v>
      </c>
      <c r="E267" s="11">
        <v>4153000</v>
      </c>
      <c r="F267" s="11">
        <v>4029880</v>
      </c>
      <c r="G267" s="11">
        <v>4029880</v>
      </c>
      <c r="H267" s="27">
        <v>3230130</v>
      </c>
      <c r="I267" s="79">
        <v>3887707</v>
      </c>
      <c r="J267" s="71">
        <v>3887707</v>
      </c>
      <c r="K267" s="11">
        <v>3206909</v>
      </c>
      <c r="L267" s="61">
        <f t="shared" si="62"/>
        <v>0.9647202894378989</v>
      </c>
      <c r="M267" s="61">
        <f t="shared" si="63"/>
        <v>0.01202095143830377</v>
      </c>
      <c r="N267" s="67"/>
    </row>
    <row r="268" spans="1:14" s="32" customFormat="1" ht="25.5">
      <c r="A268" s="132">
        <v>263</v>
      </c>
      <c r="B268" s="15"/>
      <c r="C268" s="15"/>
      <c r="D268" s="93" t="s">
        <v>116</v>
      </c>
      <c r="E268" s="11"/>
      <c r="F268" s="11">
        <v>58000</v>
      </c>
      <c r="G268" s="11">
        <v>58000</v>
      </c>
      <c r="H268" s="27"/>
      <c r="I268" s="79">
        <v>57585</v>
      </c>
      <c r="J268" s="71">
        <v>57585</v>
      </c>
      <c r="K268" s="11"/>
      <c r="L268" s="61">
        <f t="shared" si="62"/>
        <v>0.9928448275862068</v>
      </c>
      <c r="M268" s="61">
        <f t="shared" si="63"/>
        <v>0.00017805521058421395</v>
      </c>
      <c r="N268" s="67"/>
    </row>
    <row r="269" spans="1:14" s="32" customFormat="1" ht="12.75">
      <c r="A269" s="131">
        <v>264</v>
      </c>
      <c r="B269" s="15"/>
      <c r="C269" s="15"/>
      <c r="D269" s="93" t="s">
        <v>538</v>
      </c>
      <c r="E269" s="11">
        <v>2454300</v>
      </c>
      <c r="F269" s="11">
        <v>2408810</v>
      </c>
      <c r="G269" s="11">
        <v>2408810</v>
      </c>
      <c r="H269" s="27">
        <v>2070060</v>
      </c>
      <c r="I269" s="79">
        <v>2358105</v>
      </c>
      <c r="J269" s="71">
        <v>2358105</v>
      </c>
      <c r="K269" s="11">
        <v>2027153</v>
      </c>
      <c r="L269" s="61">
        <f t="shared" si="62"/>
        <v>0.9789501870218075</v>
      </c>
      <c r="M269" s="61">
        <f t="shared" si="63"/>
        <v>0.007291358554392426</v>
      </c>
      <c r="N269" s="67"/>
    </row>
    <row r="270" spans="1:14" s="32" customFormat="1" ht="25.5">
      <c r="A270" s="132">
        <v>265</v>
      </c>
      <c r="B270" s="15"/>
      <c r="C270" s="15"/>
      <c r="D270" s="92" t="s">
        <v>117</v>
      </c>
      <c r="E270" s="11"/>
      <c r="F270" s="11">
        <v>10000</v>
      </c>
      <c r="G270" s="11"/>
      <c r="H270" s="27"/>
      <c r="I270" s="79">
        <v>19999</v>
      </c>
      <c r="J270" s="71"/>
      <c r="K270" s="11"/>
      <c r="L270" s="61">
        <f t="shared" si="62"/>
        <v>1.9999</v>
      </c>
      <c r="M270" s="61">
        <f t="shared" si="63"/>
        <v>6.183773823866796E-05</v>
      </c>
      <c r="N270" s="67"/>
    </row>
    <row r="271" spans="1:14" s="32" customFormat="1" ht="25.5">
      <c r="A271" s="131">
        <v>266</v>
      </c>
      <c r="B271" s="15"/>
      <c r="C271" s="15"/>
      <c r="D271" s="92" t="s">
        <v>118</v>
      </c>
      <c r="E271" s="11"/>
      <c r="F271" s="11">
        <v>9200</v>
      </c>
      <c r="G271" s="11">
        <v>9200</v>
      </c>
      <c r="H271" s="27"/>
      <c r="I271" s="79">
        <v>9200</v>
      </c>
      <c r="J271" s="71">
        <v>9200</v>
      </c>
      <c r="K271" s="11"/>
      <c r="L271" s="61">
        <f t="shared" si="62"/>
        <v>1</v>
      </c>
      <c r="M271" s="61">
        <f t="shared" si="63"/>
        <v>2.8446781928883708E-05</v>
      </c>
      <c r="N271" s="67"/>
    </row>
    <row r="272" spans="1:14" s="32" customFormat="1" ht="12.75">
      <c r="A272" s="132">
        <v>267</v>
      </c>
      <c r="B272" s="15"/>
      <c r="C272" s="15"/>
      <c r="D272" s="93" t="s">
        <v>539</v>
      </c>
      <c r="E272" s="11">
        <v>1736500</v>
      </c>
      <c r="F272" s="11">
        <v>1778900</v>
      </c>
      <c r="G272" s="11">
        <v>1778900</v>
      </c>
      <c r="H272" s="27">
        <v>1457550</v>
      </c>
      <c r="I272" s="79">
        <v>1731906</v>
      </c>
      <c r="J272" s="71">
        <v>1731906</v>
      </c>
      <c r="K272" s="11">
        <v>1415080</v>
      </c>
      <c r="L272" s="61">
        <f t="shared" si="62"/>
        <v>0.973582551014672</v>
      </c>
      <c r="M272" s="61">
        <f t="shared" si="63"/>
        <v>0.005355125250361442</v>
      </c>
      <c r="N272" s="67"/>
    </row>
    <row r="273" spans="1:14" s="32" customFormat="1" ht="12.75">
      <c r="A273" s="131">
        <v>268</v>
      </c>
      <c r="B273" s="15"/>
      <c r="C273" s="15"/>
      <c r="D273" s="93" t="s">
        <v>540</v>
      </c>
      <c r="E273" s="11">
        <v>1867300</v>
      </c>
      <c r="F273" s="11">
        <v>1869830</v>
      </c>
      <c r="G273" s="11">
        <v>1869830</v>
      </c>
      <c r="H273" s="27">
        <v>1550030</v>
      </c>
      <c r="I273" s="79">
        <v>1819693</v>
      </c>
      <c r="J273" s="71">
        <v>1819693</v>
      </c>
      <c r="K273" s="11">
        <v>1510401</v>
      </c>
      <c r="L273" s="61">
        <f t="shared" si="62"/>
        <v>0.9731863324473348</v>
      </c>
      <c r="M273" s="61">
        <f t="shared" si="63"/>
        <v>0.005626566298751759</v>
      </c>
      <c r="N273" s="67"/>
    </row>
    <row r="274" spans="1:14" s="32" customFormat="1" ht="12.75">
      <c r="A274" s="132">
        <v>269</v>
      </c>
      <c r="B274" s="15"/>
      <c r="C274" s="15"/>
      <c r="D274" s="93" t="s">
        <v>541</v>
      </c>
      <c r="E274" s="11">
        <v>2538100</v>
      </c>
      <c r="F274" s="11">
        <v>2424800</v>
      </c>
      <c r="G274" s="11">
        <v>2424800</v>
      </c>
      <c r="H274" s="27">
        <v>2064100</v>
      </c>
      <c r="I274" s="79">
        <v>2336045</v>
      </c>
      <c r="J274" s="71">
        <v>2336045</v>
      </c>
      <c r="K274" s="11">
        <v>2012933</v>
      </c>
      <c r="L274" s="61">
        <f t="shared" si="62"/>
        <v>0.9633969811943253</v>
      </c>
      <c r="M274" s="61">
        <f t="shared" si="63"/>
        <v>0.007223148118593385</v>
      </c>
      <c r="N274" s="67"/>
    </row>
    <row r="275" spans="1:14" s="32" customFormat="1" ht="12.75">
      <c r="A275" s="131">
        <v>270</v>
      </c>
      <c r="B275" s="15"/>
      <c r="C275" s="15"/>
      <c r="D275" s="93" t="s">
        <v>542</v>
      </c>
      <c r="E275" s="11">
        <v>1838700</v>
      </c>
      <c r="F275" s="11">
        <v>1865050</v>
      </c>
      <c r="G275" s="11">
        <v>1865050</v>
      </c>
      <c r="H275" s="27">
        <v>1535800</v>
      </c>
      <c r="I275" s="79">
        <v>1754877</v>
      </c>
      <c r="J275" s="71">
        <v>1754877</v>
      </c>
      <c r="K275" s="11">
        <v>1443813</v>
      </c>
      <c r="L275" s="61">
        <f t="shared" si="62"/>
        <v>0.940927589072679</v>
      </c>
      <c r="M275" s="61">
        <f t="shared" si="63"/>
        <v>0.005426152535979745</v>
      </c>
      <c r="N275" s="67"/>
    </row>
    <row r="276" spans="1:14" s="32" customFormat="1" ht="25.5">
      <c r="A276" s="132">
        <v>271</v>
      </c>
      <c r="B276" s="15"/>
      <c r="C276" s="15"/>
      <c r="D276" s="93" t="s">
        <v>119</v>
      </c>
      <c r="E276" s="11">
        <v>20000</v>
      </c>
      <c r="F276" s="11">
        <v>20000</v>
      </c>
      <c r="G276" s="11"/>
      <c r="H276" s="27"/>
      <c r="I276" s="79">
        <v>20000</v>
      </c>
      <c r="J276" s="71"/>
      <c r="K276" s="11"/>
      <c r="L276" s="61">
        <f t="shared" si="62"/>
        <v>1</v>
      </c>
      <c r="M276" s="61">
        <f t="shared" si="63"/>
        <v>6.184083028018197E-05</v>
      </c>
      <c r="N276" s="67"/>
    </row>
    <row r="277" spans="1:14" s="32" customFormat="1" ht="12.75">
      <c r="A277" s="131">
        <v>272</v>
      </c>
      <c r="B277" s="15"/>
      <c r="C277" s="15"/>
      <c r="D277" s="93" t="s">
        <v>543</v>
      </c>
      <c r="E277" s="11">
        <v>2103700</v>
      </c>
      <c r="F277" s="11">
        <v>2118750</v>
      </c>
      <c r="G277" s="11">
        <v>2118750</v>
      </c>
      <c r="H277" s="27">
        <v>1861400</v>
      </c>
      <c r="I277" s="79">
        <v>2107577</v>
      </c>
      <c r="J277" s="71">
        <v>2107577</v>
      </c>
      <c r="K277" s="11">
        <v>1853025</v>
      </c>
      <c r="L277" s="61">
        <f t="shared" si="62"/>
        <v>0.9947266076696165</v>
      </c>
      <c r="M277" s="61">
        <f t="shared" si="63"/>
        <v>0.006516715577970754</v>
      </c>
      <c r="N277" s="67"/>
    </row>
    <row r="278" spans="1:14" s="32" customFormat="1" ht="12.75">
      <c r="A278" s="132">
        <v>273</v>
      </c>
      <c r="B278" s="15"/>
      <c r="C278" s="15"/>
      <c r="D278" s="93" t="s">
        <v>544</v>
      </c>
      <c r="E278" s="11">
        <v>1891800</v>
      </c>
      <c r="F278" s="11">
        <v>1860000</v>
      </c>
      <c r="G278" s="11">
        <v>1860000</v>
      </c>
      <c r="H278" s="27">
        <v>1616100</v>
      </c>
      <c r="I278" s="79">
        <v>1822868</v>
      </c>
      <c r="J278" s="71">
        <v>1822868</v>
      </c>
      <c r="K278" s="11">
        <v>1586514</v>
      </c>
      <c r="L278" s="61">
        <f t="shared" si="62"/>
        <v>0.9800365591397849</v>
      </c>
      <c r="M278" s="61">
        <f t="shared" si="63"/>
        <v>0.005636383530558738</v>
      </c>
      <c r="N278" s="67"/>
    </row>
    <row r="279" spans="1:14" s="32" customFormat="1" ht="25.5">
      <c r="A279" s="131">
        <v>274</v>
      </c>
      <c r="B279" s="15"/>
      <c r="C279" s="15"/>
      <c r="D279" s="93" t="s">
        <v>10</v>
      </c>
      <c r="E279" s="11">
        <v>659400</v>
      </c>
      <c r="F279" s="11">
        <v>650400</v>
      </c>
      <c r="G279" s="11">
        <v>650400</v>
      </c>
      <c r="H279" s="27">
        <v>589100</v>
      </c>
      <c r="I279" s="79">
        <v>644464</v>
      </c>
      <c r="J279" s="71">
        <v>644464</v>
      </c>
      <c r="K279" s="11">
        <v>583546</v>
      </c>
      <c r="L279" s="61">
        <f t="shared" si="62"/>
        <v>0.9908733087330873</v>
      </c>
      <c r="M279" s="61">
        <f t="shared" si="63"/>
        <v>0.00199270944228436</v>
      </c>
      <c r="N279" s="67"/>
    </row>
    <row r="280" spans="1:14" s="32" customFormat="1" ht="25.5">
      <c r="A280" s="132">
        <v>275</v>
      </c>
      <c r="B280" s="15"/>
      <c r="C280" s="15"/>
      <c r="D280" s="93" t="s">
        <v>545</v>
      </c>
      <c r="E280" s="11">
        <v>452000</v>
      </c>
      <c r="F280" s="11">
        <v>459700</v>
      </c>
      <c r="G280" s="11">
        <v>459700</v>
      </c>
      <c r="H280" s="27">
        <v>430800</v>
      </c>
      <c r="I280" s="79">
        <v>446536</v>
      </c>
      <c r="J280" s="71">
        <v>446536</v>
      </c>
      <c r="K280" s="11">
        <v>418086</v>
      </c>
      <c r="L280" s="61">
        <f t="shared" si="62"/>
        <v>0.9713639329997825</v>
      </c>
      <c r="M280" s="61">
        <f t="shared" si="63"/>
        <v>0.001380707849499567</v>
      </c>
      <c r="N280" s="67"/>
    </row>
    <row r="281" spans="1:14" s="32" customFormat="1" ht="25.5">
      <c r="A281" s="131">
        <v>276</v>
      </c>
      <c r="B281" s="15"/>
      <c r="C281" s="15"/>
      <c r="D281" s="43" t="s">
        <v>303</v>
      </c>
      <c r="E281" s="11">
        <v>30000</v>
      </c>
      <c r="F281" s="11"/>
      <c r="G281" s="11"/>
      <c r="H281" s="27"/>
      <c r="I281" s="79"/>
      <c r="J281" s="71"/>
      <c r="K281" s="11"/>
      <c r="L281" s="61"/>
      <c r="M281" s="61">
        <f t="shared" si="63"/>
        <v>0</v>
      </c>
      <c r="N281" s="67"/>
    </row>
    <row r="282" spans="1:14" s="32" customFormat="1" ht="12.75">
      <c r="A282" s="132">
        <v>277</v>
      </c>
      <c r="B282" s="15"/>
      <c r="C282" s="15"/>
      <c r="D282" s="93" t="s">
        <v>546</v>
      </c>
      <c r="E282" s="11">
        <v>216100</v>
      </c>
      <c r="F282" s="11">
        <v>216100</v>
      </c>
      <c r="G282" s="11">
        <v>216100</v>
      </c>
      <c r="H282" s="27"/>
      <c r="I282" s="79">
        <v>200660</v>
      </c>
      <c r="J282" s="71">
        <v>200660</v>
      </c>
      <c r="K282" s="11"/>
      <c r="L282" s="61">
        <f t="shared" si="62"/>
        <v>0.9285515964831097</v>
      </c>
      <c r="M282" s="61">
        <f t="shared" si="63"/>
        <v>0.0006204490502010658</v>
      </c>
      <c r="N282" s="67"/>
    </row>
    <row r="283" spans="1:15" s="263" customFormat="1" ht="12.75">
      <c r="A283" s="131">
        <v>278</v>
      </c>
      <c r="B283" s="15"/>
      <c r="C283" s="33">
        <v>80111</v>
      </c>
      <c r="D283" s="44" t="s">
        <v>547</v>
      </c>
      <c r="E283" s="29">
        <f aca="true" t="shared" si="66" ref="E283:K283">E284</f>
        <v>1778800</v>
      </c>
      <c r="F283" s="29">
        <f t="shared" si="66"/>
        <v>1593430</v>
      </c>
      <c r="G283" s="29">
        <f t="shared" si="66"/>
        <v>1593430</v>
      </c>
      <c r="H283" s="64">
        <f t="shared" si="66"/>
        <v>1426930</v>
      </c>
      <c r="I283" s="78">
        <f t="shared" si="66"/>
        <v>1553677</v>
      </c>
      <c r="J283" s="76">
        <f t="shared" si="66"/>
        <v>1553677</v>
      </c>
      <c r="K283" s="29">
        <f t="shared" si="66"/>
        <v>1404009</v>
      </c>
      <c r="L283" s="265">
        <f t="shared" si="62"/>
        <v>0.9750519319957576</v>
      </c>
      <c r="M283" s="267">
        <f t="shared" si="63"/>
        <v>0.004804033783361114</v>
      </c>
      <c r="N283" s="67"/>
      <c r="O283" s="32"/>
    </row>
    <row r="284" spans="1:15" s="263" customFormat="1" ht="25.5">
      <c r="A284" s="132">
        <v>279</v>
      </c>
      <c r="B284" s="15"/>
      <c r="C284" s="15"/>
      <c r="D284" s="43" t="s">
        <v>548</v>
      </c>
      <c r="E284" s="11">
        <v>1778800</v>
      </c>
      <c r="F284" s="11">
        <v>1593430</v>
      </c>
      <c r="G284" s="11">
        <v>1593430</v>
      </c>
      <c r="H284" s="27">
        <v>1426930</v>
      </c>
      <c r="I284" s="79">
        <v>1553677</v>
      </c>
      <c r="J284" s="71">
        <v>1553677</v>
      </c>
      <c r="K284" s="11">
        <v>1404009</v>
      </c>
      <c r="L284" s="61">
        <f t="shared" si="62"/>
        <v>0.9750519319957576</v>
      </c>
      <c r="M284" s="61">
        <f t="shared" si="63"/>
        <v>0.004804033783361114</v>
      </c>
      <c r="N284" s="67"/>
      <c r="O284" s="32"/>
    </row>
    <row r="285" spans="1:15" s="263" customFormat="1" ht="12.75">
      <c r="A285" s="131">
        <v>280</v>
      </c>
      <c r="B285" s="33"/>
      <c r="C285" s="33">
        <v>80113</v>
      </c>
      <c r="D285" s="44" t="s">
        <v>549</v>
      </c>
      <c r="E285" s="29">
        <f aca="true" t="shared" si="67" ref="E285:K285">SUM(E286:E294)</f>
        <v>316200</v>
      </c>
      <c r="F285" s="29">
        <f t="shared" si="67"/>
        <v>316200</v>
      </c>
      <c r="G285" s="29">
        <f>SUM(G286:G294)</f>
        <v>316200</v>
      </c>
      <c r="H285" s="64">
        <f>SUM(H286:H294)</f>
        <v>114300</v>
      </c>
      <c r="I285" s="78">
        <f t="shared" si="67"/>
        <v>259593</v>
      </c>
      <c r="J285" s="76">
        <f t="shared" si="67"/>
        <v>259593</v>
      </c>
      <c r="K285" s="29">
        <f t="shared" si="67"/>
        <v>96744</v>
      </c>
      <c r="L285" s="265">
        <f t="shared" si="62"/>
        <v>0.820977229601518</v>
      </c>
      <c r="M285" s="267">
        <f t="shared" si="63"/>
        <v>0.0008026723327461639</v>
      </c>
      <c r="N285" s="67"/>
      <c r="O285" s="32"/>
    </row>
    <row r="286" spans="1:15" s="263" customFormat="1" ht="12.75">
      <c r="A286" s="132">
        <v>281</v>
      </c>
      <c r="B286" s="15"/>
      <c r="C286" s="15"/>
      <c r="D286" s="43" t="s">
        <v>537</v>
      </c>
      <c r="E286" s="11">
        <v>800</v>
      </c>
      <c r="F286" s="11"/>
      <c r="G286" s="11"/>
      <c r="H286" s="27"/>
      <c r="I286" s="79"/>
      <c r="J286" s="71"/>
      <c r="K286" s="11"/>
      <c r="L286" s="61"/>
      <c r="M286" s="61">
        <f t="shared" si="63"/>
        <v>0</v>
      </c>
      <c r="N286" s="67"/>
      <c r="O286" s="32"/>
    </row>
    <row r="287" spans="1:15" s="263" customFormat="1" ht="12.75">
      <c r="A287" s="131">
        <v>282</v>
      </c>
      <c r="B287" s="15"/>
      <c r="C287" s="15"/>
      <c r="D287" s="43" t="s">
        <v>538</v>
      </c>
      <c r="E287" s="11">
        <v>211500</v>
      </c>
      <c r="F287" s="11">
        <v>211500</v>
      </c>
      <c r="G287" s="11">
        <v>211500</v>
      </c>
      <c r="H287" s="27">
        <v>103100</v>
      </c>
      <c r="I287" s="79">
        <v>181348</v>
      </c>
      <c r="J287" s="71">
        <v>181348</v>
      </c>
      <c r="K287" s="11">
        <v>88873</v>
      </c>
      <c r="L287" s="61">
        <f t="shared" si="62"/>
        <v>0.8574373522458629</v>
      </c>
      <c r="M287" s="61">
        <f t="shared" si="63"/>
        <v>0.000560735544482522</v>
      </c>
      <c r="N287" s="67"/>
      <c r="O287" s="32"/>
    </row>
    <row r="288" spans="1:15" s="264" customFormat="1" ht="12.75">
      <c r="A288" s="132">
        <v>283</v>
      </c>
      <c r="B288" s="15"/>
      <c r="C288" s="15"/>
      <c r="D288" s="43" t="s">
        <v>539</v>
      </c>
      <c r="E288" s="11"/>
      <c r="F288" s="11">
        <v>800</v>
      </c>
      <c r="G288" s="11">
        <v>800</v>
      </c>
      <c r="H288" s="27"/>
      <c r="I288" s="79">
        <v>500</v>
      </c>
      <c r="J288" s="71">
        <v>500</v>
      </c>
      <c r="K288" s="11"/>
      <c r="L288" s="61">
        <f t="shared" si="62"/>
        <v>0.625</v>
      </c>
      <c r="M288" s="61">
        <f t="shared" si="63"/>
        <v>1.5460207570045493E-06</v>
      </c>
      <c r="N288" s="67"/>
      <c r="O288" s="32"/>
    </row>
    <row r="289" spans="1:15" s="264" customFormat="1" ht="12.75">
      <c r="A289" s="131">
        <v>284</v>
      </c>
      <c r="B289" s="15"/>
      <c r="C289" s="15"/>
      <c r="D289" s="43" t="s">
        <v>540</v>
      </c>
      <c r="E289" s="11">
        <v>16500</v>
      </c>
      <c r="F289" s="11">
        <v>16500</v>
      </c>
      <c r="G289" s="11">
        <v>16500</v>
      </c>
      <c r="H289" s="27"/>
      <c r="I289" s="79">
        <v>13773</v>
      </c>
      <c r="J289" s="71">
        <v>13773</v>
      </c>
      <c r="K289" s="11"/>
      <c r="L289" s="61">
        <f t="shared" si="62"/>
        <v>0.8347272727272728</v>
      </c>
      <c r="M289" s="61">
        <f t="shared" si="63"/>
        <v>4.258668777244731E-05</v>
      </c>
      <c r="N289" s="67"/>
      <c r="O289" s="32"/>
    </row>
    <row r="290" spans="1:15" s="264" customFormat="1" ht="12.75">
      <c r="A290" s="132">
        <v>285</v>
      </c>
      <c r="B290" s="15"/>
      <c r="C290" s="15"/>
      <c r="D290" s="43" t="s">
        <v>541</v>
      </c>
      <c r="E290" s="11">
        <v>38100</v>
      </c>
      <c r="F290" s="11">
        <v>38100</v>
      </c>
      <c r="G290" s="11">
        <v>38100</v>
      </c>
      <c r="H290" s="27"/>
      <c r="I290" s="79">
        <v>23645</v>
      </c>
      <c r="J290" s="71">
        <v>23645</v>
      </c>
      <c r="K290" s="11"/>
      <c r="L290" s="61">
        <f t="shared" si="62"/>
        <v>0.6206036745406824</v>
      </c>
      <c r="M290" s="61">
        <f t="shared" si="63"/>
        <v>7.311132159874514E-05</v>
      </c>
      <c r="N290" s="67"/>
      <c r="O290" s="32"/>
    </row>
    <row r="291" spans="1:15" s="264" customFormat="1" ht="12.75">
      <c r="A291" s="131">
        <v>286</v>
      </c>
      <c r="B291" s="15"/>
      <c r="C291" s="15"/>
      <c r="D291" s="43" t="s">
        <v>542</v>
      </c>
      <c r="E291" s="11">
        <v>13000</v>
      </c>
      <c r="F291" s="11">
        <v>13000</v>
      </c>
      <c r="G291" s="11">
        <v>13000</v>
      </c>
      <c r="H291" s="27"/>
      <c r="I291" s="79">
        <v>11140</v>
      </c>
      <c r="J291" s="71">
        <v>11140</v>
      </c>
      <c r="K291" s="11"/>
      <c r="L291" s="61">
        <f t="shared" si="62"/>
        <v>0.8569230769230769</v>
      </c>
      <c r="M291" s="61">
        <f t="shared" si="63"/>
        <v>3.4445342466061355E-05</v>
      </c>
      <c r="N291" s="67"/>
      <c r="O291" s="32"/>
    </row>
    <row r="292" spans="1:15" s="264" customFormat="1" ht="12.75">
      <c r="A292" s="132">
        <v>287</v>
      </c>
      <c r="B292" s="15"/>
      <c r="C292" s="15"/>
      <c r="D292" s="43" t="s">
        <v>543</v>
      </c>
      <c r="E292" s="11">
        <v>25300</v>
      </c>
      <c r="F292" s="11">
        <v>25300</v>
      </c>
      <c r="G292" s="11">
        <v>25300</v>
      </c>
      <c r="H292" s="27">
        <v>11200</v>
      </c>
      <c r="I292" s="79">
        <v>21957</v>
      </c>
      <c r="J292" s="71">
        <v>21957</v>
      </c>
      <c r="K292" s="11">
        <v>7871</v>
      </c>
      <c r="L292" s="61">
        <f t="shared" si="62"/>
        <v>0.8678656126482214</v>
      </c>
      <c r="M292" s="61">
        <f t="shared" si="63"/>
        <v>6.789195552309778E-05</v>
      </c>
      <c r="N292" s="67"/>
      <c r="O292" s="32"/>
    </row>
    <row r="293" spans="1:15" s="263" customFormat="1" ht="25.5">
      <c r="A293" s="131">
        <v>288</v>
      </c>
      <c r="B293" s="15"/>
      <c r="C293" s="15"/>
      <c r="D293" s="93" t="s">
        <v>10</v>
      </c>
      <c r="E293" s="11">
        <v>7300</v>
      </c>
      <c r="F293" s="11">
        <v>7300</v>
      </c>
      <c r="G293" s="11">
        <v>7300</v>
      </c>
      <c r="H293" s="27"/>
      <c r="I293" s="79">
        <v>6428</v>
      </c>
      <c r="J293" s="71">
        <v>6428</v>
      </c>
      <c r="K293" s="11"/>
      <c r="L293" s="61">
        <f t="shared" si="62"/>
        <v>0.8805479452054794</v>
      </c>
      <c r="M293" s="61">
        <f t="shared" si="63"/>
        <v>1.9875642852050484E-05</v>
      </c>
      <c r="N293" s="67"/>
      <c r="O293" s="32"/>
    </row>
    <row r="294" spans="1:15" s="264" customFormat="1" ht="25.5">
      <c r="A294" s="132">
        <v>289</v>
      </c>
      <c r="B294" s="15"/>
      <c r="C294" s="15"/>
      <c r="D294" s="43" t="s">
        <v>304</v>
      </c>
      <c r="E294" s="11">
        <v>3700</v>
      </c>
      <c r="F294" s="11">
        <v>3700</v>
      </c>
      <c r="G294" s="11">
        <v>3700</v>
      </c>
      <c r="H294" s="27"/>
      <c r="I294" s="79">
        <v>802</v>
      </c>
      <c r="J294" s="71">
        <v>802</v>
      </c>
      <c r="K294" s="11"/>
      <c r="L294" s="61">
        <f t="shared" si="62"/>
        <v>0.21675675675675676</v>
      </c>
      <c r="M294" s="61">
        <f t="shared" si="63"/>
        <v>2.479817294235297E-06</v>
      </c>
      <c r="N294" s="67"/>
      <c r="O294" s="32"/>
    </row>
    <row r="295" spans="1:14" s="32" customFormat="1" ht="12.75">
      <c r="A295" s="131">
        <v>290</v>
      </c>
      <c r="B295" s="33"/>
      <c r="C295" s="33">
        <v>80120</v>
      </c>
      <c r="D295" s="38" t="s">
        <v>550</v>
      </c>
      <c r="E295" s="29">
        <f aca="true" t="shared" si="68" ref="E295:K295">SUM(E296:E316)</f>
        <v>18521900</v>
      </c>
      <c r="F295" s="29">
        <f t="shared" si="68"/>
        <v>18906102</v>
      </c>
      <c r="G295" s="29">
        <f>SUM(G296:G316)</f>
        <v>18848602</v>
      </c>
      <c r="H295" s="64">
        <f>SUM(H296:H316)</f>
        <v>14834260</v>
      </c>
      <c r="I295" s="78">
        <f t="shared" si="68"/>
        <v>18510180</v>
      </c>
      <c r="J295" s="76">
        <f t="shared" si="68"/>
        <v>18452684</v>
      </c>
      <c r="K295" s="29">
        <f t="shared" si="68"/>
        <v>14562469</v>
      </c>
      <c r="L295" s="265">
        <f t="shared" si="62"/>
        <v>0.9790585071422973</v>
      </c>
      <c r="M295" s="267">
        <f t="shared" si="63"/>
        <v>0.05723424499178094</v>
      </c>
      <c r="N295" s="67"/>
    </row>
    <row r="296" spans="1:14" s="32" customFormat="1" ht="12.75">
      <c r="A296" s="132">
        <v>291</v>
      </c>
      <c r="B296" s="15"/>
      <c r="C296" s="15"/>
      <c r="D296" s="92" t="s">
        <v>11</v>
      </c>
      <c r="E296" s="11">
        <v>2517200</v>
      </c>
      <c r="F296" s="11">
        <v>2542430</v>
      </c>
      <c r="G296" s="11">
        <v>2542430</v>
      </c>
      <c r="H296" s="27">
        <v>2213430</v>
      </c>
      <c r="I296" s="79">
        <v>2482977</v>
      </c>
      <c r="J296" s="71">
        <v>2482977</v>
      </c>
      <c r="K296" s="11">
        <v>2165806</v>
      </c>
      <c r="L296" s="61">
        <f t="shared" si="62"/>
        <v>0.9766156787010852</v>
      </c>
      <c r="M296" s="61">
        <f t="shared" si="63"/>
        <v>0.007677467962329769</v>
      </c>
      <c r="N296" s="67"/>
    </row>
    <row r="297" spans="1:15" s="16" customFormat="1" ht="25.5">
      <c r="A297" s="131">
        <v>292</v>
      </c>
      <c r="B297" s="15"/>
      <c r="C297" s="15"/>
      <c r="D297" s="92" t="s">
        <v>120</v>
      </c>
      <c r="E297" s="11"/>
      <c r="F297" s="11">
        <v>5000</v>
      </c>
      <c r="G297" s="11"/>
      <c r="H297" s="27"/>
      <c r="I297" s="79">
        <v>4996</v>
      </c>
      <c r="J297" s="71"/>
      <c r="K297" s="11"/>
      <c r="L297" s="61">
        <f t="shared" si="62"/>
        <v>0.9992</v>
      </c>
      <c r="M297" s="61">
        <f t="shared" si="63"/>
        <v>1.5447839403989455E-05</v>
      </c>
      <c r="N297" s="67"/>
      <c r="O297" s="32"/>
    </row>
    <row r="298" spans="1:15" s="16" customFormat="1" ht="25.5">
      <c r="A298" s="132">
        <v>293</v>
      </c>
      <c r="B298" s="15"/>
      <c r="C298" s="15"/>
      <c r="D298" s="92" t="s">
        <v>121</v>
      </c>
      <c r="E298" s="11"/>
      <c r="F298" s="11">
        <v>11500</v>
      </c>
      <c r="G298" s="11">
        <v>11500</v>
      </c>
      <c r="H298" s="27"/>
      <c r="I298" s="79">
        <v>11481</v>
      </c>
      <c r="J298" s="71">
        <v>11481</v>
      </c>
      <c r="K298" s="11"/>
      <c r="L298" s="61">
        <f t="shared" si="62"/>
        <v>0.9983478260869565</v>
      </c>
      <c r="M298" s="61">
        <f t="shared" si="63"/>
        <v>3.549972862233846E-05</v>
      </c>
      <c r="N298" s="67"/>
      <c r="O298" s="32"/>
    </row>
    <row r="299" spans="1:15" s="16" customFormat="1" ht="12.75">
      <c r="A299" s="131">
        <v>294</v>
      </c>
      <c r="B299" s="15"/>
      <c r="C299" s="15"/>
      <c r="D299" s="92" t="s">
        <v>122</v>
      </c>
      <c r="E299" s="11"/>
      <c r="F299" s="11">
        <v>131000</v>
      </c>
      <c r="G299" s="11">
        <v>131000</v>
      </c>
      <c r="H299" s="27"/>
      <c r="I299" s="79">
        <v>130512</v>
      </c>
      <c r="J299" s="71">
        <v>130512</v>
      </c>
      <c r="K299" s="11"/>
      <c r="L299" s="61">
        <f t="shared" si="62"/>
        <v>0.9962748091603053</v>
      </c>
      <c r="M299" s="61">
        <f t="shared" si="63"/>
        <v>0.00040354852207635545</v>
      </c>
      <c r="N299" s="67"/>
      <c r="O299" s="32"/>
    </row>
    <row r="300" spans="1:15" s="16" customFormat="1" ht="12.75">
      <c r="A300" s="132">
        <v>295</v>
      </c>
      <c r="B300" s="15"/>
      <c r="C300" s="15"/>
      <c r="D300" s="92" t="s">
        <v>12</v>
      </c>
      <c r="E300" s="11">
        <v>4223900</v>
      </c>
      <c r="F300" s="11">
        <v>4212000</v>
      </c>
      <c r="G300" s="11">
        <v>4212000</v>
      </c>
      <c r="H300" s="27">
        <v>3636100</v>
      </c>
      <c r="I300" s="79">
        <v>4192893</v>
      </c>
      <c r="J300" s="71">
        <v>4192893</v>
      </c>
      <c r="K300" s="11">
        <v>3631805</v>
      </c>
      <c r="L300" s="61">
        <f t="shared" si="62"/>
        <v>0.9954636752136752</v>
      </c>
      <c r="M300" s="61">
        <f t="shared" si="63"/>
        <v>0.012964599219798152</v>
      </c>
      <c r="N300" s="67"/>
      <c r="O300" s="32"/>
    </row>
    <row r="301" spans="1:15" s="16" customFormat="1" ht="25.5">
      <c r="A301" s="131">
        <v>296</v>
      </c>
      <c r="B301" s="15"/>
      <c r="C301" s="15"/>
      <c r="D301" s="92" t="s">
        <v>123</v>
      </c>
      <c r="E301" s="11">
        <v>10000</v>
      </c>
      <c r="F301" s="11">
        <v>10000</v>
      </c>
      <c r="G301" s="11"/>
      <c r="H301" s="27"/>
      <c r="I301" s="79">
        <v>10000</v>
      </c>
      <c r="J301" s="71"/>
      <c r="K301" s="11"/>
      <c r="L301" s="61">
        <f t="shared" si="62"/>
        <v>1</v>
      </c>
      <c r="M301" s="61">
        <f t="shared" si="63"/>
        <v>3.0920415140090986E-05</v>
      </c>
      <c r="N301" s="67"/>
      <c r="O301" s="32"/>
    </row>
    <row r="302" spans="1:15" s="16" customFormat="1" ht="12.75">
      <c r="A302" s="132">
        <v>297</v>
      </c>
      <c r="B302" s="15"/>
      <c r="C302" s="15"/>
      <c r="D302" s="92" t="s">
        <v>124</v>
      </c>
      <c r="E302" s="11"/>
      <c r="F302" s="11">
        <v>80000</v>
      </c>
      <c r="G302" s="11">
        <v>80000</v>
      </c>
      <c r="H302" s="27"/>
      <c r="I302" s="79">
        <v>80000</v>
      </c>
      <c r="J302" s="71">
        <v>80000</v>
      </c>
      <c r="K302" s="11"/>
      <c r="L302" s="61">
        <f t="shared" si="62"/>
        <v>1</v>
      </c>
      <c r="M302" s="61">
        <f t="shared" si="63"/>
        <v>0.0002473633211207279</v>
      </c>
      <c r="N302" s="67"/>
      <c r="O302" s="32"/>
    </row>
    <row r="303" spans="1:14" s="32" customFormat="1" ht="12.75">
      <c r="A303" s="131">
        <v>298</v>
      </c>
      <c r="B303" s="15"/>
      <c r="C303" s="15"/>
      <c r="D303" s="92" t="s">
        <v>125</v>
      </c>
      <c r="E303" s="11"/>
      <c r="F303" s="11">
        <v>95992</v>
      </c>
      <c r="G303" s="11">
        <v>95992</v>
      </c>
      <c r="H303" s="27"/>
      <c r="I303" s="79">
        <v>95991</v>
      </c>
      <c r="J303" s="71">
        <v>95991</v>
      </c>
      <c r="K303" s="11"/>
      <c r="L303" s="61">
        <f t="shared" si="62"/>
        <v>0.9999895824652054</v>
      </c>
      <c r="M303" s="61">
        <f t="shared" si="63"/>
        <v>0.0002968081569712474</v>
      </c>
      <c r="N303" s="67"/>
    </row>
    <row r="304" spans="1:15" s="16" customFormat="1" ht="25.5">
      <c r="A304" s="132">
        <v>299</v>
      </c>
      <c r="B304" s="15"/>
      <c r="C304" s="15"/>
      <c r="D304" s="92" t="s">
        <v>126</v>
      </c>
      <c r="E304" s="11"/>
      <c r="F304" s="11">
        <v>5000</v>
      </c>
      <c r="G304" s="11">
        <v>5000</v>
      </c>
      <c r="H304" s="27"/>
      <c r="I304" s="79">
        <v>5000</v>
      </c>
      <c r="J304" s="71">
        <v>5000</v>
      </c>
      <c r="K304" s="11"/>
      <c r="L304" s="61">
        <f t="shared" si="62"/>
        <v>1</v>
      </c>
      <c r="M304" s="61">
        <f t="shared" si="63"/>
        <v>1.5460207570045493E-05</v>
      </c>
      <c r="N304" s="67"/>
      <c r="O304" s="32"/>
    </row>
    <row r="305" spans="1:15" s="16" customFormat="1" ht="25.5">
      <c r="A305" s="131">
        <v>300</v>
      </c>
      <c r="B305" s="15"/>
      <c r="C305" s="15"/>
      <c r="D305" s="92" t="s">
        <v>127</v>
      </c>
      <c r="E305" s="11"/>
      <c r="F305" s="11">
        <v>10000</v>
      </c>
      <c r="G305" s="11"/>
      <c r="H305" s="27"/>
      <c r="I305" s="79">
        <v>10000</v>
      </c>
      <c r="J305" s="71"/>
      <c r="K305" s="11"/>
      <c r="L305" s="61">
        <f t="shared" si="62"/>
        <v>1</v>
      </c>
      <c r="M305" s="61">
        <f t="shared" si="63"/>
        <v>3.0920415140090986E-05</v>
      </c>
      <c r="N305" s="67"/>
      <c r="O305" s="32"/>
    </row>
    <row r="306" spans="1:15" s="16" customFormat="1" ht="25.5">
      <c r="A306" s="132">
        <v>301</v>
      </c>
      <c r="B306" s="15"/>
      <c r="C306" s="15"/>
      <c r="D306" s="92" t="s">
        <v>13</v>
      </c>
      <c r="E306" s="11">
        <v>2102000</v>
      </c>
      <c r="F306" s="11">
        <v>2155300</v>
      </c>
      <c r="G306" s="11">
        <v>2155300</v>
      </c>
      <c r="H306" s="27">
        <v>1825300</v>
      </c>
      <c r="I306" s="79">
        <v>2136276</v>
      </c>
      <c r="J306" s="71">
        <v>2136276</v>
      </c>
      <c r="K306" s="11">
        <v>1816656</v>
      </c>
      <c r="L306" s="61">
        <f t="shared" si="62"/>
        <v>0.9911733865355171</v>
      </c>
      <c r="M306" s="61">
        <f t="shared" si="63"/>
        <v>0.006605454077381301</v>
      </c>
      <c r="N306" s="67"/>
      <c r="O306" s="32"/>
    </row>
    <row r="307" spans="1:15" s="16" customFormat="1" ht="25.5">
      <c r="A307" s="131">
        <v>302</v>
      </c>
      <c r="B307" s="15"/>
      <c r="C307" s="15"/>
      <c r="D307" s="92" t="s">
        <v>128</v>
      </c>
      <c r="E307" s="11"/>
      <c r="F307" s="11">
        <v>100000</v>
      </c>
      <c r="G307" s="11">
        <v>100000</v>
      </c>
      <c r="H307" s="27"/>
      <c r="I307" s="79">
        <v>99754</v>
      </c>
      <c r="J307" s="71">
        <v>99754</v>
      </c>
      <c r="K307" s="11"/>
      <c r="L307" s="61">
        <f t="shared" si="62"/>
        <v>0.99754</v>
      </c>
      <c r="M307" s="61">
        <f t="shared" si="63"/>
        <v>0.0003084435091884636</v>
      </c>
      <c r="N307" s="67"/>
      <c r="O307" s="32"/>
    </row>
    <row r="308" spans="1:15" s="16" customFormat="1" ht="38.25">
      <c r="A308" s="132">
        <v>303</v>
      </c>
      <c r="B308" s="15"/>
      <c r="C308" s="15"/>
      <c r="D308" s="92" t="s">
        <v>129</v>
      </c>
      <c r="E308" s="11"/>
      <c r="F308" s="11">
        <v>12000</v>
      </c>
      <c r="G308" s="11"/>
      <c r="H308" s="27"/>
      <c r="I308" s="79">
        <v>12000</v>
      </c>
      <c r="J308" s="71"/>
      <c r="K308" s="11"/>
      <c r="L308" s="61">
        <f t="shared" si="62"/>
        <v>1</v>
      </c>
      <c r="M308" s="61">
        <f t="shared" si="63"/>
        <v>3.7104498168109184E-05</v>
      </c>
      <c r="N308" s="67"/>
      <c r="O308" s="32"/>
    </row>
    <row r="309" spans="1:14" s="32" customFormat="1" ht="38.25">
      <c r="A309" s="131">
        <v>304</v>
      </c>
      <c r="B309" s="15"/>
      <c r="C309" s="15"/>
      <c r="D309" s="92" t="s">
        <v>130</v>
      </c>
      <c r="E309" s="11"/>
      <c r="F309" s="11">
        <v>11500</v>
      </c>
      <c r="G309" s="11"/>
      <c r="H309" s="27"/>
      <c r="I309" s="79">
        <v>11500</v>
      </c>
      <c r="J309" s="71"/>
      <c r="K309" s="11"/>
      <c r="L309" s="61">
        <f t="shared" si="62"/>
        <v>1</v>
      </c>
      <c r="M309" s="61">
        <f t="shared" si="63"/>
        <v>3.5558477411104634E-05</v>
      </c>
      <c r="N309" s="67"/>
    </row>
    <row r="310" spans="1:14" s="32" customFormat="1" ht="38.25">
      <c r="A310" s="132">
        <v>305</v>
      </c>
      <c r="B310" s="15"/>
      <c r="C310" s="15"/>
      <c r="D310" s="92" t="s">
        <v>14</v>
      </c>
      <c r="E310" s="11">
        <v>1652700</v>
      </c>
      <c r="F310" s="11">
        <v>1596950</v>
      </c>
      <c r="G310" s="11">
        <v>1596950</v>
      </c>
      <c r="H310" s="27">
        <v>1350100</v>
      </c>
      <c r="I310" s="79">
        <v>1574554</v>
      </c>
      <c r="J310" s="71">
        <v>1574554</v>
      </c>
      <c r="K310" s="11">
        <v>1337227</v>
      </c>
      <c r="L310" s="61">
        <f t="shared" si="62"/>
        <v>0.985975766304518</v>
      </c>
      <c r="M310" s="61">
        <f t="shared" si="63"/>
        <v>0.004868586334049082</v>
      </c>
      <c r="N310" s="67"/>
    </row>
    <row r="311" spans="1:15" s="16" customFormat="1" ht="25.5">
      <c r="A311" s="131">
        <v>306</v>
      </c>
      <c r="B311" s="15"/>
      <c r="C311" s="15"/>
      <c r="D311" s="92" t="s">
        <v>15</v>
      </c>
      <c r="E311" s="11">
        <v>4481400</v>
      </c>
      <c r="F311" s="11">
        <v>4418500</v>
      </c>
      <c r="G311" s="11">
        <v>4418500</v>
      </c>
      <c r="H311" s="27">
        <v>3975000</v>
      </c>
      <c r="I311" s="79">
        <v>4275938</v>
      </c>
      <c r="J311" s="71">
        <v>4275938</v>
      </c>
      <c r="K311" s="11">
        <v>3846989</v>
      </c>
      <c r="L311" s="61">
        <f t="shared" si="62"/>
        <v>0.9677352042548376</v>
      </c>
      <c r="M311" s="61">
        <f t="shared" si="63"/>
        <v>0.013221377807329036</v>
      </c>
      <c r="N311" s="67"/>
      <c r="O311" s="32"/>
    </row>
    <row r="312" spans="1:15" s="16" customFormat="1" ht="51">
      <c r="A312" s="132">
        <v>307</v>
      </c>
      <c r="B312" s="15"/>
      <c r="C312" s="15"/>
      <c r="D312" s="92" t="s">
        <v>131</v>
      </c>
      <c r="E312" s="11"/>
      <c r="F312" s="11">
        <v>9000</v>
      </c>
      <c r="G312" s="11"/>
      <c r="H312" s="27"/>
      <c r="I312" s="79">
        <v>9000</v>
      </c>
      <c r="J312" s="71"/>
      <c r="K312" s="11"/>
      <c r="L312" s="61">
        <f t="shared" si="62"/>
        <v>1</v>
      </c>
      <c r="M312" s="61">
        <f t="shared" si="63"/>
        <v>2.7828373626081888E-05</v>
      </c>
      <c r="N312" s="67"/>
      <c r="O312" s="32"/>
    </row>
    <row r="313" spans="1:15" s="16" customFormat="1" ht="12.75">
      <c r="A313" s="131">
        <v>308</v>
      </c>
      <c r="B313" s="15"/>
      <c r="C313" s="15"/>
      <c r="D313" s="92" t="s">
        <v>16</v>
      </c>
      <c r="E313" s="11">
        <v>2380700</v>
      </c>
      <c r="F313" s="11">
        <v>2400930</v>
      </c>
      <c r="G313" s="11">
        <v>2400930</v>
      </c>
      <c r="H313" s="27">
        <v>1827130</v>
      </c>
      <c r="I313" s="79">
        <v>2318491</v>
      </c>
      <c r="J313" s="71">
        <v>2318491</v>
      </c>
      <c r="K313" s="11">
        <v>1763986</v>
      </c>
      <c r="L313" s="61">
        <f t="shared" si="62"/>
        <v>0.9656637219744015</v>
      </c>
      <c r="M313" s="61">
        <f t="shared" si="63"/>
        <v>0.007168870421856469</v>
      </c>
      <c r="N313" s="67"/>
      <c r="O313" s="32"/>
    </row>
    <row r="314" spans="1:15" s="16" customFormat="1" ht="25.5">
      <c r="A314" s="132">
        <v>309</v>
      </c>
      <c r="B314" s="15"/>
      <c r="C314" s="15"/>
      <c r="D314" s="92" t="s">
        <v>326</v>
      </c>
      <c r="E314" s="11">
        <v>100000</v>
      </c>
      <c r="F314" s="11"/>
      <c r="G314" s="11"/>
      <c r="H314" s="27"/>
      <c r="I314" s="79"/>
      <c r="J314" s="71"/>
      <c r="K314" s="11"/>
      <c r="L314" s="61"/>
      <c r="M314" s="61">
        <f t="shared" si="63"/>
        <v>0</v>
      </c>
      <c r="N314" s="67"/>
      <c r="O314" s="32"/>
    </row>
    <row r="315" spans="1:14" s="32" customFormat="1" ht="25.5">
      <c r="A315" s="131">
        <v>310</v>
      </c>
      <c r="B315" s="15"/>
      <c r="C315" s="15"/>
      <c r="D315" s="43" t="s">
        <v>303</v>
      </c>
      <c r="E315" s="11">
        <v>25000</v>
      </c>
      <c r="F315" s="11">
        <v>7200</v>
      </c>
      <c r="G315" s="11">
        <v>7200</v>
      </c>
      <c r="H315" s="27">
        <v>7200</v>
      </c>
      <c r="I315" s="79"/>
      <c r="J315" s="71"/>
      <c r="K315" s="11"/>
      <c r="L315" s="61">
        <f t="shared" si="62"/>
        <v>0</v>
      </c>
      <c r="M315" s="61">
        <f t="shared" si="63"/>
        <v>0</v>
      </c>
      <c r="N315" s="67"/>
    </row>
    <row r="316" spans="1:14" s="32" customFormat="1" ht="12.75">
      <c r="A316" s="132">
        <v>311</v>
      </c>
      <c r="B316" s="15"/>
      <c r="C316" s="15"/>
      <c r="D316" s="92" t="s">
        <v>551</v>
      </c>
      <c r="E316" s="11">
        <v>1029000</v>
      </c>
      <c r="F316" s="11">
        <v>1091800</v>
      </c>
      <c r="G316" s="11">
        <v>1091800</v>
      </c>
      <c r="H316" s="27"/>
      <c r="I316" s="79">
        <v>1048817</v>
      </c>
      <c r="J316" s="71">
        <v>1048817</v>
      </c>
      <c r="K316" s="11"/>
      <c r="L316" s="61">
        <f t="shared" si="62"/>
        <v>0.960631067961165</v>
      </c>
      <c r="M316" s="61">
        <f t="shared" si="63"/>
        <v>0.0032429857045984806</v>
      </c>
      <c r="N316" s="67"/>
    </row>
    <row r="317" spans="1:14" s="32" customFormat="1" ht="12.75">
      <c r="A317" s="131">
        <v>312</v>
      </c>
      <c r="B317" s="33"/>
      <c r="C317" s="33">
        <v>80130</v>
      </c>
      <c r="D317" s="38" t="s">
        <v>552</v>
      </c>
      <c r="E317" s="29">
        <f aca="true" t="shared" si="69" ref="E317:K317">SUM(E318:E342)</f>
        <v>29317300</v>
      </c>
      <c r="F317" s="29">
        <f t="shared" si="69"/>
        <v>29421287</v>
      </c>
      <c r="G317" s="29">
        <f>SUM(G318:G342)</f>
        <v>29330787</v>
      </c>
      <c r="H317" s="64">
        <f>SUM(H318:H342)</f>
        <v>20992020</v>
      </c>
      <c r="I317" s="78">
        <f t="shared" si="69"/>
        <v>27140157</v>
      </c>
      <c r="J317" s="76">
        <f t="shared" si="69"/>
        <v>27053176</v>
      </c>
      <c r="K317" s="29">
        <f t="shared" si="69"/>
        <v>19629588</v>
      </c>
      <c r="L317" s="265">
        <f t="shared" si="62"/>
        <v>0.9224666820319587</v>
      </c>
      <c r="M317" s="267">
        <f t="shared" si="63"/>
        <v>0.08391849214072464</v>
      </c>
      <c r="N317" s="67"/>
    </row>
    <row r="318" spans="1:14" s="32" customFormat="1" ht="12.75">
      <c r="A318" s="132">
        <v>313</v>
      </c>
      <c r="B318" s="15"/>
      <c r="C318" s="15"/>
      <c r="D318" s="92" t="s">
        <v>553</v>
      </c>
      <c r="E318" s="11">
        <v>4454300</v>
      </c>
      <c r="F318" s="11">
        <v>4465330</v>
      </c>
      <c r="G318" s="11">
        <v>4465330</v>
      </c>
      <c r="H318" s="27">
        <v>3856430</v>
      </c>
      <c r="I318" s="79">
        <v>4162478</v>
      </c>
      <c r="J318" s="71">
        <v>4162478</v>
      </c>
      <c r="K318" s="11">
        <v>3591507</v>
      </c>
      <c r="L318" s="61">
        <f t="shared" si="62"/>
        <v>0.9321770171521477</v>
      </c>
      <c r="M318" s="61">
        <f t="shared" si="63"/>
        <v>0.012870554777149565</v>
      </c>
      <c r="N318" s="67"/>
    </row>
    <row r="319" spans="1:14" s="32" customFormat="1" ht="25.5">
      <c r="A319" s="131">
        <v>314</v>
      </c>
      <c r="B319" s="15"/>
      <c r="C319" s="15"/>
      <c r="D319" s="92" t="s">
        <v>132</v>
      </c>
      <c r="E319" s="11">
        <v>100000</v>
      </c>
      <c r="F319" s="11">
        <v>160000</v>
      </c>
      <c r="G319" s="11">
        <v>160000</v>
      </c>
      <c r="H319" s="27"/>
      <c r="I319" s="79">
        <v>160000</v>
      </c>
      <c r="J319" s="71">
        <v>160000</v>
      </c>
      <c r="K319" s="11"/>
      <c r="L319" s="61">
        <f t="shared" si="62"/>
        <v>1</v>
      </c>
      <c r="M319" s="61">
        <f t="shared" si="63"/>
        <v>0.0004947266422414558</v>
      </c>
      <c r="N319" s="67"/>
    </row>
    <row r="320" spans="1:14" s="32" customFormat="1" ht="25.5">
      <c r="A320" s="132">
        <v>315</v>
      </c>
      <c r="B320" s="15"/>
      <c r="C320" s="15"/>
      <c r="D320" s="92" t="s">
        <v>133</v>
      </c>
      <c r="E320" s="11"/>
      <c r="F320" s="11">
        <v>4500</v>
      </c>
      <c r="G320" s="11"/>
      <c r="H320" s="27"/>
      <c r="I320" s="79">
        <v>4500</v>
      </c>
      <c r="J320" s="71"/>
      <c r="K320" s="11"/>
      <c r="L320" s="61">
        <f t="shared" si="62"/>
        <v>1</v>
      </c>
      <c r="M320" s="61">
        <f t="shared" si="63"/>
        <v>1.3914186813040944E-05</v>
      </c>
      <c r="N320" s="67"/>
    </row>
    <row r="321" spans="1:14" s="32" customFormat="1" ht="12.75">
      <c r="A321" s="131">
        <v>316</v>
      </c>
      <c r="B321" s="15"/>
      <c r="C321" s="15"/>
      <c r="D321" s="92" t="s">
        <v>554</v>
      </c>
      <c r="E321" s="11">
        <v>3739100</v>
      </c>
      <c r="F321" s="11">
        <v>3753930</v>
      </c>
      <c r="G321" s="11">
        <v>3753930</v>
      </c>
      <c r="H321" s="27">
        <v>3079030</v>
      </c>
      <c r="I321" s="79">
        <v>3418292</v>
      </c>
      <c r="J321" s="71">
        <v>3418292</v>
      </c>
      <c r="K321" s="11">
        <v>2867476</v>
      </c>
      <c r="L321" s="61">
        <f t="shared" si="62"/>
        <v>0.9105902347672972</v>
      </c>
      <c r="M321" s="61">
        <f t="shared" si="63"/>
        <v>0.01056950077100519</v>
      </c>
      <c r="N321" s="67"/>
    </row>
    <row r="322" spans="1:15" s="16" customFormat="1" ht="25.5">
      <c r="A322" s="132">
        <v>317</v>
      </c>
      <c r="B322" s="15"/>
      <c r="C322" s="15"/>
      <c r="D322" s="92" t="s">
        <v>134</v>
      </c>
      <c r="E322" s="11">
        <v>80000</v>
      </c>
      <c r="F322" s="11">
        <v>80000</v>
      </c>
      <c r="G322" s="11">
        <v>80000</v>
      </c>
      <c r="H322" s="27"/>
      <c r="I322" s="79">
        <v>80000</v>
      </c>
      <c r="J322" s="71">
        <v>80000</v>
      </c>
      <c r="K322" s="11"/>
      <c r="L322" s="61">
        <f t="shared" si="62"/>
        <v>1</v>
      </c>
      <c r="M322" s="61">
        <f t="shared" si="63"/>
        <v>0.0002473633211207279</v>
      </c>
      <c r="N322" s="67"/>
      <c r="O322" s="32"/>
    </row>
    <row r="323" spans="1:14" s="32" customFormat="1" ht="25.5">
      <c r="A323" s="131">
        <v>318</v>
      </c>
      <c r="B323" s="15"/>
      <c r="C323" s="15"/>
      <c r="D323" s="92" t="s">
        <v>135</v>
      </c>
      <c r="E323" s="11"/>
      <c r="F323" s="11">
        <v>30000</v>
      </c>
      <c r="G323" s="11">
        <v>30000</v>
      </c>
      <c r="H323" s="27"/>
      <c r="I323" s="79">
        <v>29425</v>
      </c>
      <c r="J323" s="71">
        <v>29425</v>
      </c>
      <c r="K323" s="11"/>
      <c r="L323" s="61">
        <f t="shared" si="62"/>
        <v>0.9808333333333333</v>
      </c>
      <c r="M323" s="61">
        <f t="shared" si="63"/>
        <v>9.098332154971773E-05</v>
      </c>
      <c r="N323" s="67"/>
    </row>
    <row r="324" spans="1:15" s="16" customFormat="1" ht="25.5">
      <c r="A324" s="132">
        <v>319</v>
      </c>
      <c r="B324" s="15"/>
      <c r="C324" s="15"/>
      <c r="D324" s="92" t="s">
        <v>136</v>
      </c>
      <c r="E324" s="11"/>
      <c r="F324" s="11">
        <v>6000</v>
      </c>
      <c r="G324" s="11"/>
      <c r="H324" s="27"/>
      <c r="I324" s="79">
        <v>6000</v>
      </c>
      <c r="J324" s="71"/>
      <c r="K324" s="11"/>
      <c r="L324" s="61">
        <f t="shared" si="62"/>
        <v>1</v>
      </c>
      <c r="M324" s="61">
        <f t="shared" si="63"/>
        <v>1.8552249084054592E-05</v>
      </c>
      <c r="N324" s="67"/>
      <c r="O324" s="32"/>
    </row>
    <row r="325" spans="1:15" s="16" customFormat="1" ht="12.75">
      <c r="A325" s="131">
        <v>320</v>
      </c>
      <c r="B325" s="15"/>
      <c r="C325" s="15"/>
      <c r="D325" s="92" t="s">
        <v>555</v>
      </c>
      <c r="E325" s="11">
        <v>3614400</v>
      </c>
      <c r="F325" s="11">
        <v>3613200</v>
      </c>
      <c r="G325" s="11">
        <v>3613200</v>
      </c>
      <c r="H325" s="27">
        <v>3089600</v>
      </c>
      <c r="I325" s="79">
        <v>3512899</v>
      </c>
      <c r="J325" s="71">
        <v>3512899</v>
      </c>
      <c r="K325" s="11">
        <v>2990947</v>
      </c>
      <c r="L325" s="61">
        <f t="shared" si="62"/>
        <v>0.9722403963245876</v>
      </c>
      <c r="M325" s="61">
        <f t="shared" si="63"/>
        <v>0.010862029542521048</v>
      </c>
      <c r="N325" s="67"/>
      <c r="O325" s="32"/>
    </row>
    <row r="326" spans="1:14" s="32" customFormat="1" ht="25.5">
      <c r="A326" s="132">
        <v>321</v>
      </c>
      <c r="B326" s="15"/>
      <c r="C326" s="15"/>
      <c r="D326" s="92" t="s">
        <v>137</v>
      </c>
      <c r="E326" s="11">
        <v>35000</v>
      </c>
      <c r="F326" s="11">
        <v>19500</v>
      </c>
      <c r="G326" s="11">
        <v>19500</v>
      </c>
      <c r="H326" s="27"/>
      <c r="I326" s="79">
        <v>19411</v>
      </c>
      <c r="J326" s="71">
        <v>19411</v>
      </c>
      <c r="K326" s="11"/>
      <c r="L326" s="61">
        <f t="shared" si="62"/>
        <v>0.9954358974358974</v>
      </c>
      <c r="M326" s="61">
        <f t="shared" si="63"/>
        <v>6.001961782843061E-05</v>
      </c>
      <c r="N326" s="67"/>
    </row>
    <row r="327" spans="1:15" s="16" customFormat="1" ht="25.5">
      <c r="A327" s="131">
        <v>322</v>
      </c>
      <c r="B327" s="15"/>
      <c r="C327" s="15"/>
      <c r="D327" s="92" t="s">
        <v>138</v>
      </c>
      <c r="E327" s="11">
        <v>35000</v>
      </c>
      <c r="F327" s="11">
        <v>35000</v>
      </c>
      <c r="G327" s="11">
        <v>35000</v>
      </c>
      <c r="H327" s="27"/>
      <c r="I327" s="79">
        <v>32670</v>
      </c>
      <c r="J327" s="71">
        <v>32670</v>
      </c>
      <c r="K327" s="11"/>
      <c r="L327" s="61">
        <f aca="true" t="shared" si="70" ref="L327:L371">I327/F327</f>
        <v>0.9334285714285714</v>
      </c>
      <c r="M327" s="61">
        <f aca="true" t="shared" si="71" ref="M327:M390">I327/$I$634</f>
        <v>0.00010101699626267725</v>
      </c>
      <c r="N327" s="67"/>
      <c r="O327" s="32"/>
    </row>
    <row r="328" spans="1:15" s="16" customFormat="1" ht="12.75">
      <c r="A328" s="132">
        <v>323</v>
      </c>
      <c r="B328" s="15"/>
      <c r="C328" s="15"/>
      <c r="D328" s="92" t="s">
        <v>139</v>
      </c>
      <c r="E328" s="11">
        <v>50000</v>
      </c>
      <c r="F328" s="11">
        <v>65500</v>
      </c>
      <c r="G328" s="11">
        <v>65500</v>
      </c>
      <c r="H328" s="27"/>
      <c r="I328" s="79">
        <v>61987</v>
      </c>
      <c r="J328" s="71">
        <v>61987</v>
      </c>
      <c r="K328" s="11"/>
      <c r="L328" s="61">
        <f t="shared" si="70"/>
        <v>0.9463664122137404</v>
      </c>
      <c r="M328" s="61">
        <f t="shared" si="71"/>
        <v>0.00019166637732888198</v>
      </c>
      <c r="N328" s="67"/>
      <c r="O328" s="32"/>
    </row>
    <row r="329" spans="1:15" s="16" customFormat="1" ht="25.5">
      <c r="A329" s="131">
        <v>324</v>
      </c>
      <c r="B329" s="15"/>
      <c r="C329" s="15"/>
      <c r="D329" s="92" t="s">
        <v>140</v>
      </c>
      <c r="E329" s="11"/>
      <c r="F329" s="11">
        <v>4000</v>
      </c>
      <c r="G329" s="11"/>
      <c r="H329" s="27"/>
      <c r="I329" s="79">
        <v>3999</v>
      </c>
      <c r="J329" s="71"/>
      <c r="K329" s="11"/>
      <c r="L329" s="61">
        <f t="shared" si="70"/>
        <v>0.99975</v>
      </c>
      <c r="M329" s="61">
        <f t="shared" si="71"/>
        <v>1.2365074014522385E-05</v>
      </c>
      <c r="N329" s="67"/>
      <c r="O329" s="32"/>
    </row>
    <row r="330" spans="1:15" s="16" customFormat="1" ht="25.5">
      <c r="A330" s="132">
        <v>325</v>
      </c>
      <c r="B330" s="15"/>
      <c r="C330" s="15"/>
      <c r="D330" s="92" t="s">
        <v>564</v>
      </c>
      <c r="E330" s="11">
        <v>2105500</v>
      </c>
      <c r="F330" s="11">
        <v>2106100</v>
      </c>
      <c r="G330" s="11">
        <v>2106100</v>
      </c>
      <c r="H330" s="27">
        <v>1905200</v>
      </c>
      <c r="I330" s="79">
        <v>2034561</v>
      </c>
      <c r="J330" s="71">
        <v>2034561</v>
      </c>
      <c r="K330" s="11">
        <v>1836877</v>
      </c>
      <c r="L330" s="61">
        <f t="shared" si="70"/>
        <v>0.9660324770903566</v>
      </c>
      <c r="M330" s="61">
        <f t="shared" si="71"/>
        <v>0.006290947074783866</v>
      </c>
      <c r="N330" s="67"/>
      <c r="O330" s="32"/>
    </row>
    <row r="331" spans="1:15" s="16" customFormat="1" ht="12.75">
      <c r="A331" s="131">
        <v>326</v>
      </c>
      <c r="B331" s="15"/>
      <c r="C331" s="15"/>
      <c r="D331" s="92" t="s">
        <v>565</v>
      </c>
      <c r="E331" s="11">
        <v>3788900</v>
      </c>
      <c r="F331" s="11">
        <v>3714350</v>
      </c>
      <c r="G331" s="11">
        <v>3714350</v>
      </c>
      <c r="H331" s="27">
        <v>3280100</v>
      </c>
      <c r="I331" s="79">
        <v>3431865</v>
      </c>
      <c r="J331" s="71">
        <v>3431865</v>
      </c>
      <c r="K331" s="11">
        <v>3011963</v>
      </c>
      <c r="L331" s="61">
        <f t="shared" si="70"/>
        <v>0.9239476624443038</v>
      </c>
      <c r="M331" s="61">
        <f t="shared" si="71"/>
        <v>0.010611469050474834</v>
      </c>
      <c r="N331" s="67"/>
      <c r="O331" s="32"/>
    </row>
    <row r="332" spans="1:15" s="16" customFormat="1" ht="12.75">
      <c r="A332" s="132">
        <v>327</v>
      </c>
      <c r="B332" s="15"/>
      <c r="C332" s="15"/>
      <c r="D332" s="92" t="s">
        <v>566</v>
      </c>
      <c r="E332" s="11">
        <v>874600</v>
      </c>
      <c r="F332" s="11">
        <v>931030</v>
      </c>
      <c r="G332" s="11">
        <v>931030</v>
      </c>
      <c r="H332" s="27">
        <v>631130</v>
      </c>
      <c r="I332" s="79">
        <v>900253</v>
      </c>
      <c r="J332" s="71">
        <v>900253</v>
      </c>
      <c r="K332" s="11">
        <v>616115</v>
      </c>
      <c r="L332" s="61">
        <f t="shared" si="70"/>
        <v>0.9669430630591925</v>
      </c>
      <c r="M332" s="61">
        <f t="shared" si="71"/>
        <v>0.002783619649111233</v>
      </c>
      <c r="N332" s="67"/>
      <c r="O332" s="32"/>
    </row>
    <row r="333" spans="1:15" s="16" customFormat="1" ht="12.75">
      <c r="A333" s="131">
        <v>328</v>
      </c>
      <c r="B333" s="15"/>
      <c r="C333" s="15"/>
      <c r="D333" s="92" t="s">
        <v>567</v>
      </c>
      <c r="E333" s="11">
        <v>129100</v>
      </c>
      <c r="F333" s="11">
        <v>199200</v>
      </c>
      <c r="G333" s="11">
        <v>199200</v>
      </c>
      <c r="H333" s="27">
        <v>114900</v>
      </c>
      <c r="I333" s="79">
        <v>171360</v>
      </c>
      <c r="J333" s="71">
        <v>171360</v>
      </c>
      <c r="K333" s="11">
        <v>114770</v>
      </c>
      <c r="L333" s="61">
        <f t="shared" si="70"/>
        <v>0.8602409638554217</v>
      </c>
      <c r="M333" s="61">
        <f t="shared" si="71"/>
        <v>0.0005298522338405992</v>
      </c>
      <c r="N333" s="67"/>
      <c r="O333" s="32"/>
    </row>
    <row r="334" spans="1:15" s="16" customFormat="1" ht="38.25">
      <c r="A334" s="132">
        <v>329</v>
      </c>
      <c r="B334" s="15"/>
      <c r="C334" s="15"/>
      <c r="D334" s="92" t="s">
        <v>141</v>
      </c>
      <c r="E334" s="11"/>
      <c r="F334" s="11">
        <v>35000</v>
      </c>
      <c r="G334" s="11">
        <v>35000</v>
      </c>
      <c r="H334" s="27"/>
      <c r="I334" s="79">
        <v>35000</v>
      </c>
      <c r="J334" s="71">
        <v>35000</v>
      </c>
      <c r="K334" s="11"/>
      <c r="L334" s="61">
        <f t="shared" si="70"/>
        <v>1</v>
      </c>
      <c r="M334" s="61">
        <f t="shared" si="71"/>
        <v>0.00010822145299031845</v>
      </c>
      <c r="N334" s="67"/>
      <c r="O334" s="32"/>
    </row>
    <row r="335" spans="1:14" s="32" customFormat="1" ht="12.75">
      <c r="A335" s="131">
        <v>330</v>
      </c>
      <c r="B335" s="15"/>
      <c r="C335" s="15"/>
      <c r="D335" s="92" t="s">
        <v>568</v>
      </c>
      <c r="E335" s="11">
        <v>2075900</v>
      </c>
      <c r="F335" s="11">
        <v>1954430</v>
      </c>
      <c r="G335" s="11">
        <v>1954430</v>
      </c>
      <c r="H335" s="27">
        <v>1654730</v>
      </c>
      <c r="I335" s="79">
        <v>1708154</v>
      </c>
      <c r="J335" s="71">
        <v>1708154</v>
      </c>
      <c r="K335" s="11">
        <v>1416720</v>
      </c>
      <c r="L335" s="61">
        <f t="shared" si="70"/>
        <v>0.8739908822521144</v>
      </c>
      <c r="M335" s="61">
        <f t="shared" si="71"/>
        <v>0.005281683080320698</v>
      </c>
      <c r="N335" s="67"/>
    </row>
    <row r="336" spans="1:15" s="16" customFormat="1" ht="25.5">
      <c r="A336" s="132">
        <v>331</v>
      </c>
      <c r="B336" s="15"/>
      <c r="C336" s="15"/>
      <c r="D336" s="92" t="s">
        <v>142</v>
      </c>
      <c r="E336" s="11"/>
      <c r="F336" s="11">
        <v>6000</v>
      </c>
      <c r="G336" s="11"/>
      <c r="H336" s="27"/>
      <c r="I336" s="79">
        <v>6000</v>
      </c>
      <c r="J336" s="71"/>
      <c r="K336" s="11"/>
      <c r="L336" s="61">
        <f t="shared" si="70"/>
        <v>1</v>
      </c>
      <c r="M336" s="61">
        <f t="shared" si="71"/>
        <v>1.8552249084054592E-05</v>
      </c>
      <c r="N336" s="67"/>
      <c r="O336" s="32"/>
    </row>
    <row r="337" spans="1:15" s="16" customFormat="1" ht="12.75">
      <c r="A337" s="131">
        <v>332</v>
      </c>
      <c r="B337" s="15"/>
      <c r="C337" s="15"/>
      <c r="D337" s="92" t="s">
        <v>569</v>
      </c>
      <c r="E337" s="11">
        <v>3813400</v>
      </c>
      <c r="F337" s="11">
        <v>3846910</v>
      </c>
      <c r="G337" s="11">
        <v>3846910</v>
      </c>
      <c r="H337" s="27">
        <v>3372620</v>
      </c>
      <c r="I337" s="79">
        <v>3607801</v>
      </c>
      <c r="J337" s="71">
        <v>3607801</v>
      </c>
      <c r="K337" s="11">
        <v>3183213</v>
      </c>
      <c r="L337" s="61">
        <f t="shared" si="70"/>
        <v>0.9378438798932129</v>
      </c>
      <c r="M337" s="61">
        <f t="shared" si="71"/>
        <v>0.01115547046628354</v>
      </c>
      <c r="N337" s="67"/>
      <c r="O337" s="32"/>
    </row>
    <row r="338" spans="1:15" s="16" customFormat="1" ht="25.5">
      <c r="A338" s="132">
        <v>333</v>
      </c>
      <c r="B338" s="15"/>
      <c r="C338" s="15"/>
      <c r="D338" s="92" t="s">
        <v>143</v>
      </c>
      <c r="E338" s="11"/>
      <c r="F338" s="11">
        <v>60000</v>
      </c>
      <c r="G338" s="11"/>
      <c r="H338" s="27"/>
      <c r="I338" s="79">
        <v>56483</v>
      </c>
      <c r="J338" s="71"/>
      <c r="K338" s="11"/>
      <c r="L338" s="61">
        <f t="shared" si="70"/>
        <v>0.9413833333333333</v>
      </c>
      <c r="M338" s="61">
        <f t="shared" si="71"/>
        <v>0.00017464778083577592</v>
      </c>
      <c r="N338" s="67"/>
      <c r="O338" s="32"/>
    </row>
    <row r="339" spans="1:14" s="32" customFormat="1" ht="38.25">
      <c r="A339" s="131">
        <v>334</v>
      </c>
      <c r="B339" s="15"/>
      <c r="C339" s="15"/>
      <c r="D339" s="92" t="s">
        <v>144</v>
      </c>
      <c r="E339" s="11"/>
      <c r="F339" s="11">
        <v>10000</v>
      </c>
      <c r="G339" s="11"/>
      <c r="H339" s="27"/>
      <c r="I339" s="79">
        <v>9999</v>
      </c>
      <c r="J339" s="71"/>
      <c r="K339" s="11"/>
      <c r="L339" s="61">
        <f t="shared" si="70"/>
        <v>0.9999</v>
      </c>
      <c r="M339" s="61">
        <f t="shared" si="71"/>
        <v>3.0917323098576975E-05</v>
      </c>
      <c r="N339" s="67"/>
    </row>
    <row r="340" spans="1:15" s="16" customFormat="1" ht="25.5">
      <c r="A340" s="132">
        <v>335</v>
      </c>
      <c r="B340" s="15"/>
      <c r="C340" s="15"/>
      <c r="D340" s="43" t="s">
        <v>303</v>
      </c>
      <c r="E340" s="11">
        <v>25000</v>
      </c>
      <c r="F340" s="11">
        <v>8280</v>
      </c>
      <c r="G340" s="11">
        <v>8280</v>
      </c>
      <c r="H340" s="27">
        <v>8280</v>
      </c>
      <c r="I340" s="79"/>
      <c r="J340" s="71"/>
      <c r="K340" s="11"/>
      <c r="L340" s="61">
        <f t="shared" si="70"/>
        <v>0</v>
      </c>
      <c r="M340" s="61">
        <f t="shared" si="71"/>
        <v>0</v>
      </c>
      <c r="N340" s="67"/>
      <c r="O340" s="32"/>
    </row>
    <row r="341" spans="1:15" s="16" customFormat="1" ht="12.75">
      <c r="A341" s="131">
        <v>336</v>
      </c>
      <c r="B341" s="15"/>
      <c r="C341" s="15"/>
      <c r="D341" s="92" t="s">
        <v>570</v>
      </c>
      <c r="E341" s="11">
        <v>1430000</v>
      </c>
      <c r="F341" s="11">
        <v>1375927</v>
      </c>
      <c r="G341" s="11">
        <v>1375927</v>
      </c>
      <c r="H341" s="27"/>
      <c r="I341" s="79">
        <v>1330572</v>
      </c>
      <c r="J341" s="71">
        <v>1330572</v>
      </c>
      <c r="K341" s="11"/>
      <c r="L341" s="61">
        <f t="shared" si="70"/>
        <v>0.9670367686657795</v>
      </c>
      <c r="M341" s="61">
        <f t="shared" si="71"/>
        <v>0.004114183861378114</v>
      </c>
      <c r="N341" s="67"/>
      <c r="O341" s="32"/>
    </row>
    <row r="342" spans="1:15" s="16" customFormat="1" ht="12.75">
      <c r="A342" s="132">
        <v>337</v>
      </c>
      <c r="B342" s="15"/>
      <c r="C342" s="15"/>
      <c r="D342" s="92" t="s">
        <v>145</v>
      </c>
      <c r="E342" s="11">
        <v>2967100</v>
      </c>
      <c r="F342" s="11">
        <v>2937100</v>
      </c>
      <c r="G342" s="11">
        <v>2937100</v>
      </c>
      <c r="H342" s="27"/>
      <c r="I342" s="79">
        <v>2356448</v>
      </c>
      <c r="J342" s="71">
        <v>2356448</v>
      </c>
      <c r="K342" s="11"/>
      <c r="L342" s="61">
        <f t="shared" si="70"/>
        <v>0.8023043137788975</v>
      </c>
      <c r="M342" s="61">
        <f t="shared" si="71"/>
        <v>0.007286235041603712</v>
      </c>
      <c r="N342" s="67"/>
      <c r="O342" s="32"/>
    </row>
    <row r="343" spans="1:14" s="32" customFormat="1" ht="12.75">
      <c r="A343" s="131">
        <v>338</v>
      </c>
      <c r="B343" s="33"/>
      <c r="C343" s="33">
        <v>80132</v>
      </c>
      <c r="D343" s="38" t="s">
        <v>571</v>
      </c>
      <c r="E343" s="30">
        <f aca="true" t="shared" si="72" ref="E343:K343">SUM(E344:E345)</f>
        <v>1908600</v>
      </c>
      <c r="F343" s="30">
        <f t="shared" si="72"/>
        <v>1946900</v>
      </c>
      <c r="G343" s="30">
        <f>SUM(G344:G345)</f>
        <v>1926900</v>
      </c>
      <c r="H343" s="73">
        <f>SUM(H344:H345)</f>
        <v>1651200</v>
      </c>
      <c r="I343" s="144">
        <f t="shared" si="72"/>
        <v>1931926</v>
      </c>
      <c r="J343" s="138">
        <f t="shared" si="72"/>
        <v>1911930</v>
      </c>
      <c r="K343" s="30">
        <f t="shared" si="72"/>
        <v>1637594</v>
      </c>
      <c r="L343" s="265">
        <f t="shared" si="70"/>
        <v>0.9923087986029072</v>
      </c>
      <c r="M343" s="267">
        <f t="shared" si="71"/>
        <v>0.005973595393993542</v>
      </c>
      <c r="N343" s="67"/>
    </row>
    <row r="344" spans="1:15" s="16" customFormat="1" ht="25.5">
      <c r="A344" s="132">
        <v>339</v>
      </c>
      <c r="B344" s="15"/>
      <c r="C344" s="15"/>
      <c r="D344" s="36" t="s">
        <v>655</v>
      </c>
      <c r="E344" s="7">
        <v>1908600</v>
      </c>
      <c r="F344" s="7">
        <v>1926900</v>
      </c>
      <c r="G344" s="7">
        <v>1926900</v>
      </c>
      <c r="H344" s="26">
        <v>1651200</v>
      </c>
      <c r="I344" s="80">
        <v>1911930</v>
      </c>
      <c r="J344" s="39">
        <v>1911930</v>
      </c>
      <c r="K344" s="7">
        <v>1637594</v>
      </c>
      <c r="L344" s="61">
        <f t="shared" si="70"/>
        <v>0.9922310446831698</v>
      </c>
      <c r="M344" s="61">
        <f t="shared" si="71"/>
        <v>0.005911766931879416</v>
      </c>
      <c r="N344" s="67"/>
      <c r="O344" s="32"/>
    </row>
    <row r="345" spans="1:14" s="32" customFormat="1" ht="38.25">
      <c r="A345" s="131">
        <v>340</v>
      </c>
      <c r="B345" s="15"/>
      <c r="C345" s="15"/>
      <c r="D345" s="36" t="s">
        <v>146</v>
      </c>
      <c r="E345" s="7"/>
      <c r="F345" s="7">
        <v>20000</v>
      </c>
      <c r="G345" s="7"/>
      <c r="H345" s="26"/>
      <c r="I345" s="80">
        <v>19996</v>
      </c>
      <c r="J345" s="39"/>
      <c r="K345" s="7"/>
      <c r="L345" s="61">
        <f t="shared" si="70"/>
        <v>0.9998</v>
      </c>
      <c r="M345" s="61">
        <f t="shared" si="71"/>
        <v>6.182846211412594E-05</v>
      </c>
      <c r="N345" s="67"/>
    </row>
    <row r="346" spans="1:15" s="16" customFormat="1" ht="12.75">
      <c r="A346" s="132">
        <v>341</v>
      </c>
      <c r="B346" s="33"/>
      <c r="C346" s="33">
        <v>80134</v>
      </c>
      <c r="D346" s="38" t="s">
        <v>572</v>
      </c>
      <c r="E346" s="29">
        <f aca="true" t="shared" si="73" ref="E346:K346">SUM(E347:E347)</f>
        <v>470200</v>
      </c>
      <c r="F346" s="29">
        <f t="shared" si="73"/>
        <v>470200</v>
      </c>
      <c r="G346" s="29">
        <f t="shared" si="73"/>
        <v>470200</v>
      </c>
      <c r="H346" s="64">
        <f t="shared" si="73"/>
        <v>423600</v>
      </c>
      <c r="I346" s="78">
        <f t="shared" si="73"/>
        <v>463455</v>
      </c>
      <c r="J346" s="76">
        <f t="shared" si="73"/>
        <v>463455</v>
      </c>
      <c r="K346" s="29">
        <f t="shared" si="73"/>
        <v>416855</v>
      </c>
      <c r="L346" s="265">
        <f t="shared" si="70"/>
        <v>0.9856550404083368</v>
      </c>
      <c r="M346" s="267">
        <f t="shared" si="71"/>
        <v>0.0014330220998750869</v>
      </c>
      <c r="N346" s="67"/>
      <c r="O346" s="32"/>
    </row>
    <row r="347" spans="1:15" s="16" customFormat="1" ht="12.75">
      <c r="A347" s="131">
        <v>342</v>
      </c>
      <c r="B347" s="15"/>
      <c r="C347" s="15"/>
      <c r="D347" s="36" t="s">
        <v>568</v>
      </c>
      <c r="E347" s="7">
        <v>470200</v>
      </c>
      <c r="F347" s="7">
        <v>470200</v>
      </c>
      <c r="G347" s="7">
        <v>470200</v>
      </c>
      <c r="H347" s="26">
        <v>423600</v>
      </c>
      <c r="I347" s="80">
        <v>463455</v>
      </c>
      <c r="J347" s="39">
        <v>463455</v>
      </c>
      <c r="K347" s="7">
        <v>416855</v>
      </c>
      <c r="L347" s="61">
        <f t="shared" si="70"/>
        <v>0.9856550404083368</v>
      </c>
      <c r="M347" s="61">
        <f t="shared" si="71"/>
        <v>0.0014330220998750869</v>
      </c>
      <c r="N347" s="67"/>
      <c r="O347" s="32"/>
    </row>
    <row r="348" spans="1:14" s="32" customFormat="1" ht="38.25">
      <c r="A348" s="132">
        <v>343</v>
      </c>
      <c r="B348" s="15"/>
      <c r="C348" s="33">
        <v>80140</v>
      </c>
      <c r="D348" s="38" t="s">
        <v>8</v>
      </c>
      <c r="E348" s="30">
        <f aca="true" t="shared" si="74" ref="E348:K348">SUM(E349:E351)</f>
        <v>1653100</v>
      </c>
      <c r="F348" s="30">
        <f t="shared" si="74"/>
        <v>1657230</v>
      </c>
      <c r="G348" s="30">
        <f>SUM(G349:G351)</f>
        <v>1157230</v>
      </c>
      <c r="H348" s="73">
        <f>SUM(H349:H351)</f>
        <v>829430</v>
      </c>
      <c r="I348" s="144">
        <f t="shared" si="74"/>
        <v>1576341</v>
      </c>
      <c r="J348" s="138">
        <f t="shared" si="74"/>
        <v>1076341</v>
      </c>
      <c r="K348" s="30">
        <f t="shared" si="74"/>
        <v>755618</v>
      </c>
      <c r="L348" s="265">
        <f t="shared" si="70"/>
        <v>0.9511902391339766</v>
      </c>
      <c r="M348" s="267">
        <f t="shared" si="71"/>
        <v>0.004874111812234617</v>
      </c>
      <c r="N348" s="67"/>
    </row>
    <row r="349" spans="1:15" s="16" customFormat="1" ht="12.75">
      <c r="A349" s="131">
        <v>344</v>
      </c>
      <c r="B349" s="15"/>
      <c r="C349" s="15"/>
      <c r="D349" s="36" t="s">
        <v>305</v>
      </c>
      <c r="E349" s="7">
        <v>1153100</v>
      </c>
      <c r="F349" s="7">
        <v>1157230</v>
      </c>
      <c r="G349" s="7">
        <v>1157230</v>
      </c>
      <c r="H349" s="26">
        <v>829430</v>
      </c>
      <c r="I349" s="80">
        <v>1076341</v>
      </c>
      <c r="J349" s="39">
        <v>1076341</v>
      </c>
      <c r="K349" s="7">
        <v>755618</v>
      </c>
      <c r="L349" s="61">
        <f t="shared" si="70"/>
        <v>0.9301011899103895</v>
      </c>
      <c r="M349" s="61">
        <f t="shared" si="71"/>
        <v>0.003328091055230067</v>
      </c>
      <c r="N349" s="67"/>
      <c r="O349" s="32"/>
    </row>
    <row r="350" spans="1:15" s="16" customFormat="1" ht="38.25">
      <c r="A350" s="132">
        <v>345</v>
      </c>
      <c r="B350" s="15"/>
      <c r="C350" s="15"/>
      <c r="D350" s="36" t="s">
        <v>147</v>
      </c>
      <c r="E350" s="7">
        <v>500000</v>
      </c>
      <c r="F350" s="7">
        <v>397577</v>
      </c>
      <c r="G350" s="7"/>
      <c r="H350" s="26"/>
      <c r="I350" s="80">
        <v>397577</v>
      </c>
      <c r="J350" s="39"/>
      <c r="K350" s="7"/>
      <c r="L350" s="61">
        <f t="shared" si="70"/>
        <v>1</v>
      </c>
      <c r="M350" s="61">
        <f t="shared" si="71"/>
        <v>0.0012293245890151953</v>
      </c>
      <c r="N350" s="67"/>
      <c r="O350" s="32"/>
    </row>
    <row r="351" spans="1:14" s="32" customFormat="1" ht="51">
      <c r="A351" s="131">
        <v>346</v>
      </c>
      <c r="B351" s="15"/>
      <c r="C351" s="15"/>
      <c r="D351" s="36" t="s">
        <v>148</v>
      </c>
      <c r="E351" s="7"/>
      <c r="F351" s="7">
        <v>102423</v>
      </c>
      <c r="G351" s="7"/>
      <c r="H351" s="26"/>
      <c r="I351" s="80">
        <v>102423</v>
      </c>
      <c r="J351" s="39"/>
      <c r="K351" s="7"/>
      <c r="L351" s="61">
        <f t="shared" si="70"/>
        <v>1</v>
      </c>
      <c r="M351" s="61">
        <f t="shared" si="71"/>
        <v>0.0003166961679893539</v>
      </c>
      <c r="N351" s="67"/>
    </row>
    <row r="352" spans="1:15" s="16" customFormat="1" ht="25.5">
      <c r="A352" s="132">
        <v>347</v>
      </c>
      <c r="B352" s="15"/>
      <c r="C352" s="33">
        <v>80142</v>
      </c>
      <c r="D352" s="38" t="s">
        <v>702</v>
      </c>
      <c r="E352" s="30">
        <f aca="true" t="shared" si="75" ref="E352:K352">E353</f>
        <v>324900</v>
      </c>
      <c r="F352" s="30">
        <f t="shared" si="75"/>
        <v>324900</v>
      </c>
      <c r="G352" s="30">
        <f t="shared" si="75"/>
        <v>324900</v>
      </c>
      <c r="H352" s="73">
        <f t="shared" si="75"/>
        <v>296000</v>
      </c>
      <c r="I352" s="144">
        <f t="shared" si="75"/>
        <v>292099</v>
      </c>
      <c r="J352" s="138">
        <f t="shared" si="75"/>
        <v>292099</v>
      </c>
      <c r="K352" s="30">
        <f t="shared" si="75"/>
        <v>264032</v>
      </c>
      <c r="L352" s="265">
        <f t="shared" si="70"/>
        <v>0.8990427823945829</v>
      </c>
      <c r="M352" s="267">
        <f t="shared" si="71"/>
        <v>0.0009031822342005437</v>
      </c>
      <c r="N352" s="67"/>
      <c r="O352" s="32"/>
    </row>
    <row r="353" spans="1:15" s="16" customFormat="1" ht="12.75">
      <c r="A353" s="131">
        <v>348</v>
      </c>
      <c r="B353" s="15"/>
      <c r="C353" s="15"/>
      <c r="D353" s="36" t="s">
        <v>703</v>
      </c>
      <c r="E353" s="7">
        <v>324900</v>
      </c>
      <c r="F353" s="7">
        <v>324900</v>
      </c>
      <c r="G353" s="7">
        <v>324900</v>
      </c>
      <c r="H353" s="26">
        <v>296000</v>
      </c>
      <c r="I353" s="80">
        <v>292099</v>
      </c>
      <c r="J353" s="39">
        <v>292099</v>
      </c>
      <c r="K353" s="7">
        <v>264032</v>
      </c>
      <c r="L353" s="61">
        <f t="shared" si="70"/>
        <v>0.8990427823945829</v>
      </c>
      <c r="M353" s="61">
        <f t="shared" si="71"/>
        <v>0.0009031822342005437</v>
      </c>
      <c r="N353" s="67"/>
      <c r="O353" s="32"/>
    </row>
    <row r="354" spans="1:14" s="32" customFormat="1" ht="12.75">
      <c r="A354" s="132">
        <v>349</v>
      </c>
      <c r="B354" s="15"/>
      <c r="C354" s="33">
        <v>80143</v>
      </c>
      <c r="D354" s="38" t="s">
        <v>573</v>
      </c>
      <c r="E354" s="30">
        <f aca="true" t="shared" si="76" ref="E354:K354">E355</f>
        <v>837600</v>
      </c>
      <c r="F354" s="30">
        <f t="shared" si="76"/>
        <v>845600</v>
      </c>
      <c r="G354" s="30">
        <f t="shared" si="76"/>
        <v>845600</v>
      </c>
      <c r="H354" s="73">
        <f t="shared" si="76"/>
        <v>780150</v>
      </c>
      <c r="I354" s="144">
        <f t="shared" si="76"/>
        <v>804335</v>
      </c>
      <c r="J354" s="138">
        <f t="shared" si="76"/>
        <v>804335</v>
      </c>
      <c r="K354" s="30">
        <f t="shared" si="76"/>
        <v>741626</v>
      </c>
      <c r="L354" s="265">
        <f t="shared" si="70"/>
        <v>0.9512003311258278</v>
      </c>
      <c r="M354" s="267">
        <f t="shared" si="71"/>
        <v>0.0024870372111705083</v>
      </c>
      <c r="N354" s="67"/>
    </row>
    <row r="355" spans="1:15" s="16" customFormat="1" ht="12.75">
      <c r="A355" s="131">
        <v>350</v>
      </c>
      <c r="B355" s="15"/>
      <c r="C355" s="15"/>
      <c r="D355" s="36" t="s">
        <v>574</v>
      </c>
      <c r="E355" s="7">
        <v>837600</v>
      </c>
      <c r="F355" s="7">
        <v>845600</v>
      </c>
      <c r="G355" s="7">
        <v>845600</v>
      </c>
      <c r="H355" s="26">
        <v>780150</v>
      </c>
      <c r="I355" s="80">
        <v>804335</v>
      </c>
      <c r="J355" s="39">
        <v>804335</v>
      </c>
      <c r="K355" s="7">
        <v>741626</v>
      </c>
      <c r="L355" s="61">
        <f t="shared" si="70"/>
        <v>0.9512003311258278</v>
      </c>
      <c r="M355" s="61">
        <f t="shared" si="71"/>
        <v>0.0024870372111705083</v>
      </c>
      <c r="N355" s="67"/>
      <c r="O355" s="32"/>
    </row>
    <row r="356" spans="1:15" s="16" customFormat="1" ht="12.75">
      <c r="A356" s="132">
        <v>351</v>
      </c>
      <c r="B356" s="33"/>
      <c r="C356" s="33">
        <v>80145</v>
      </c>
      <c r="D356" s="38" t="s">
        <v>575</v>
      </c>
      <c r="E356" s="30">
        <f aca="true" t="shared" si="77" ref="E356:K356">E357</f>
        <v>26700</v>
      </c>
      <c r="F356" s="30">
        <f t="shared" si="77"/>
        <v>26700</v>
      </c>
      <c r="G356" s="30">
        <f t="shared" si="77"/>
        <v>26700</v>
      </c>
      <c r="H356" s="73">
        <f t="shared" si="77"/>
        <v>4550</v>
      </c>
      <c r="I356" s="144">
        <f t="shared" si="77"/>
        <v>140</v>
      </c>
      <c r="J356" s="138">
        <f t="shared" si="77"/>
        <v>140</v>
      </c>
      <c r="K356" s="30">
        <f t="shared" si="77"/>
        <v>140</v>
      </c>
      <c r="L356" s="265">
        <f t="shared" si="70"/>
        <v>0.0052434456928838954</v>
      </c>
      <c r="M356" s="267">
        <f t="shared" si="71"/>
        <v>4.328858119612738E-07</v>
      </c>
      <c r="N356" s="67"/>
      <c r="O356" s="32"/>
    </row>
    <row r="357" spans="1:14" s="32" customFormat="1" ht="12.75">
      <c r="A357" s="131">
        <v>352</v>
      </c>
      <c r="B357" s="33"/>
      <c r="C357" s="33"/>
      <c r="D357" s="36" t="s">
        <v>449</v>
      </c>
      <c r="E357" s="7">
        <v>26700</v>
      </c>
      <c r="F357" s="7">
        <v>26700</v>
      </c>
      <c r="G357" s="7">
        <v>26700</v>
      </c>
      <c r="H357" s="26">
        <v>4550</v>
      </c>
      <c r="I357" s="80">
        <v>140</v>
      </c>
      <c r="J357" s="39">
        <v>140</v>
      </c>
      <c r="K357" s="7">
        <v>140</v>
      </c>
      <c r="L357" s="61">
        <f t="shared" si="70"/>
        <v>0.0052434456928838954</v>
      </c>
      <c r="M357" s="61">
        <f t="shared" si="71"/>
        <v>4.328858119612738E-07</v>
      </c>
      <c r="N357" s="67"/>
    </row>
    <row r="358" spans="1:15" s="16" customFormat="1" ht="12.75">
      <c r="A358" s="132">
        <v>353</v>
      </c>
      <c r="B358" s="33"/>
      <c r="C358" s="33">
        <v>80146</v>
      </c>
      <c r="D358" s="38" t="s">
        <v>17</v>
      </c>
      <c r="E358" s="30">
        <f aca="true" t="shared" si="78" ref="E358:K358">E359</f>
        <v>538100</v>
      </c>
      <c r="F358" s="30">
        <f t="shared" si="78"/>
        <v>609800</v>
      </c>
      <c r="G358" s="30">
        <f t="shared" si="78"/>
        <v>609800</v>
      </c>
      <c r="H358" s="73">
        <f t="shared" si="78"/>
        <v>0</v>
      </c>
      <c r="I358" s="144">
        <f t="shared" si="78"/>
        <v>507712</v>
      </c>
      <c r="J358" s="138">
        <f t="shared" si="78"/>
        <v>507712</v>
      </c>
      <c r="K358" s="30">
        <f t="shared" si="78"/>
        <v>0</v>
      </c>
      <c r="L358" s="265">
        <f t="shared" si="70"/>
        <v>0.8325877336831748</v>
      </c>
      <c r="M358" s="267">
        <f t="shared" si="71"/>
        <v>0.0015698665811605874</v>
      </c>
      <c r="N358" s="67"/>
      <c r="O358" s="32"/>
    </row>
    <row r="359" spans="1:15" s="16" customFormat="1" ht="12.75">
      <c r="A359" s="131">
        <v>354</v>
      </c>
      <c r="B359" s="33"/>
      <c r="C359" s="33"/>
      <c r="D359" s="36" t="s">
        <v>698</v>
      </c>
      <c r="E359" s="7">
        <v>538100</v>
      </c>
      <c r="F359" s="7">
        <v>609800</v>
      </c>
      <c r="G359" s="7">
        <v>609800</v>
      </c>
      <c r="H359" s="26"/>
      <c r="I359" s="80">
        <v>507712</v>
      </c>
      <c r="J359" s="39">
        <v>507712</v>
      </c>
      <c r="K359" s="7"/>
      <c r="L359" s="61">
        <f t="shared" si="70"/>
        <v>0.8325877336831748</v>
      </c>
      <c r="M359" s="61">
        <f t="shared" si="71"/>
        <v>0.0015698665811605874</v>
      </c>
      <c r="N359" s="67"/>
      <c r="O359" s="32"/>
    </row>
    <row r="360" spans="1:14" s="32" customFormat="1" ht="12.75">
      <c r="A360" s="132">
        <v>355</v>
      </c>
      <c r="B360" s="33"/>
      <c r="C360" s="33">
        <v>80195</v>
      </c>
      <c r="D360" s="38" t="s">
        <v>455</v>
      </c>
      <c r="E360" s="30">
        <f aca="true" t="shared" si="79" ref="E360:K360">SUM(E361:E371)</f>
        <v>2780280</v>
      </c>
      <c r="F360" s="30">
        <f t="shared" si="79"/>
        <v>2251674</v>
      </c>
      <c r="G360" s="30">
        <f>SUM(G361:G371)</f>
        <v>2251674</v>
      </c>
      <c r="H360" s="73">
        <f>SUM(H361:H371)</f>
        <v>1314970</v>
      </c>
      <c r="I360" s="144">
        <f t="shared" si="79"/>
        <v>861077</v>
      </c>
      <c r="J360" s="138">
        <f t="shared" si="79"/>
        <v>861077</v>
      </c>
      <c r="K360" s="30">
        <f t="shared" si="79"/>
        <v>0</v>
      </c>
      <c r="L360" s="265">
        <f t="shared" si="70"/>
        <v>0.38241637110878396</v>
      </c>
      <c r="M360" s="267">
        <f t="shared" si="71"/>
        <v>0.0026624858307584126</v>
      </c>
      <c r="N360" s="67"/>
    </row>
    <row r="361" spans="1:15" s="16" customFormat="1" ht="12.75">
      <c r="A361" s="131">
        <v>356</v>
      </c>
      <c r="B361" s="33"/>
      <c r="C361" s="33"/>
      <c r="D361" s="36" t="s">
        <v>677</v>
      </c>
      <c r="E361" s="7">
        <v>449100</v>
      </c>
      <c r="F361" s="7">
        <v>403700</v>
      </c>
      <c r="G361" s="7">
        <v>403700</v>
      </c>
      <c r="H361" s="26">
        <v>403700</v>
      </c>
      <c r="I361" s="80"/>
      <c r="J361" s="39"/>
      <c r="K361" s="7"/>
      <c r="L361" s="61">
        <f t="shared" si="70"/>
        <v>0</v>
      </c>
      <c r="M361" s="61">
        <f t="shared" si="71"/>
        <v>0</v>
      </c>
      <c r="N361" s="67"/>
      <c r="O361" s="32"/>
    </row>
    <row r="362" spans="1:15" s="16" customFormat="1" ht="25.5">
      <c r="A362" s="132">
        <v>357</v>
      </c>
      <c r="B362" s="33"/>
      <c r="C362" s="33"/>
      <c r="D362" s="36" t="s">
        <v>678</v>
      </c>
      <c r="E362" s="7">
        <v>85000</v>
      </c>
      <c r="F362" s="7">
        <v>50000</v>
      </c>
      <c r="G362" s="7">
        <v>50000</v>
      </c>
      <c r="H362" s="26"/>
      <c r="I362" s="80"/>
      <c r="J362" s="39"/>
      <c r="K362" s="7"/>
      <c r="L362" s="61">
        <f t="shared" si="70"/>
        <v>0</v>
      </c>
      <c r="M362" s="61">
        <f t="shared" si="71"/>
        <v>0</v>
      </c>
      <c r="N362" s="67"/>
      <c r="O362" s="32"/>
    </row>
    <row r="363" spans="1:15" s="16" customFormat="1" ht="12.75">
      <c r="A363" s="131">
        <v>358</v>
      </c>
      <c r="B363" s="33"/>
      <c r="C363" s="33"/>
      <c r="D363" s="36" t="s">
        <v>656</v>
      </c>
      <c r="E363" s="7">
        <v>65000</v>
      </c>
      <c r="F363" s="7">
        <v>35000</v>
      </c>
      <c r="G363" s="7">
        <v>35000</v>
      </c>
      <c r="H363" s="26"/>
      <c r="I363" s="80"/>
      <c r="J363" s="39"/>
      <c r="K363" s="7"/>
      <c r="L363" s="61">
        <f t="shared" si="70"/>
        <v>0</v>
      </c>
      <c r="M363" s="61">
        <f t="shared" si="71"/>
        <v>0</v>
      </c>
      <c r="N363" s="67"/>
      <c r="O363" s="32"/>
    </row>
    <row r="364" spans="1:15" s="16" customFormat="1" ht="12.75">
      <c r="A364" s="132">
        <v>359</v>
      </c>
      <c r="B364" s="33"/>
      <c r="C364" s="33"/>
      <c r="D364" s="36" t="s">
        <v>679</v>
      </c>
      <c r="E364" s="7">
        <v>154800</v>
      </c>
      <c r="F364" s="7">
        <v>1990</v>
      </c>
      <c r="G364" s="7">
        <v>1990</v>
      </c>
      <c r="H364" s="26">
        <v>1990</v>
      </c>
      <c r="I364" s="80"/>
      <c r="J364" s="39"/>
      <c r="K364" s="7"/>
      <c r="L364" s="61">
        <f t="shared" si="70"/>
        <v>0</v>
      </c>
      <c r="M364" s="61">
        <f t="shared" si="71"/>
        <v>0</v>
      </c>
      <c r="N364" s="67"/>
      <c r="O364" s="32"/>
    </row>
    <row r="365" spans="1:15" s="16" customFormat="1" ht="25.5">
      <c r="A365" s="131">
        <v>360</v>
      </c>
      <c r="B365" s="33"/>
      <c r="C365" s="33"/>
      <c r="D365" s="36" t="s">
        <v>149</v>
      </c>
      <c r="E365" s="7">
        <v>474380</v>
      </c>
      <c r="F365" s="7">
        <v>782694</v>
      </c>
      <c r="G365" s="7">
        <v>782694</v>
      </c>
      <c r="H365" s="26"/>
      <c r="I365" s="80">
        <v>782683</v>
      </c>
      <c r="J365" s="39">
        <v>782683</v>
      </c>
      <c r="K365" s="7"/>
      <c r="L365" s="61">
        <f t="shared" si="70"/>
        <v>0.9999859459763331</v>
      </c>
      <c r="M365" s="61">
        <f t="shared" si="71"/>
        <v>0.002420088328309183</v>
      </c>
      <c r="N365" s="67"/>
      <c r="O365" s="32"/>
    </row>
    <row r="366" spans="1:15" s="16" customFormat="1" ht="12.75">
      <c r="A366" s="132">
        <v>361</v>
      </c>
      <c r="B366" s="33"/>
      <c r="C366" s="33"/>
      <c r="D366" s="36" t="s">
        <v>680</v>
      </c>
      <c r="E366" s="7">
        <v>50000</v>
      </c>
      <c r="F366" s="7">
        <v>52000</v>
      </c>
      <c r="G366" s="7">
        <v>52000</v>
      </c>
      <c r="H366" s="26"/>
      <c r="I366" s="80">
        <v>51850</v>
      </c>
      <c r="J366" s="39">
        <v>51850</v>
      </c>
      <c r="K366" s="7"/>
      <c r="L366" s="61">
        <f t="shared" si="70"/>
        <v>0.9971153846153846</v>
      </c>
      <c r="M366" s="61">
        <f t="shared" si="71"/>
        <v>0.00016032235250137175</v>
      </c>
      <c r="N366" s="67"/>
      <c r="O366" s="32"/>
    </row>
    <row r="367" spans="1:15" s="16" customFormat="1" ht="25.5">
      <c r="A367" s="131">
        <v>362</v>
      </c>
      <c r="B367" s="33"/>
      <c r="C367" s="33"/>
      <c r="D367" s="36" t="s">
        <v>306</v>
      </c>
      <c r="E367" s="7">
        <v>1092000</v>
      </c>
      <c r="F367" s="7">
        <v>706580</v>
      </c>
      <c r="G367" s="7">
        <v>706580</v>
      </c>
      <c r="H367" s="26">
        <v>706580</v>
      </c>
      <c r="I367" s="80">
        <v>11994</v>
      </c>
      <c r="J367" s="39">
        <v>11994</v>
      </c>
      <c r="K367" s="7"/>
      <c r="L367" s="61">
        <f t="shared" si="70"/>
        <v>0.016974723315123553</v>
      </c>
      <c r="M367" s="61">
        <f t="shared" si="71"/>
        <v>3.708594591902513E-05</v>
      </c>
      <c r="N367" s="67"/>
      <c r="O367" s="32"/>
    </row>
    <row r="368" spans="1:15" s="16" customFormat="1" ht="12.75">
      <c r="A368" s="132">
        <v>363</v>
      </c>
      <c r="B368" s="33"/>
      <c r="C368" s="33"/>
      <c r="D368" s="36" t="s">
        <v>684</v>
      </c>
      <c r="E368" s="7">
        <v>260000</v>
      </c>
      <c r="F368" s="7">
        <v>202700</v>
      </c>
      <c r="G368" s="7">
        <v>202700</v>
      </c>
      <c r="H368" s="26">
        <v>202700</v>
      </c>
      <c r="I368" s="80"/>
      <c r="J368" s="39"/>
      <c r="K368" s="7"/>
      <c r="L368" s="61">
        <f t="shared" si="70"/>
        <v>0</v>
      </c>
      <c r="M368" s="61">
        <f t="shared" si="71"/>
        <v>0</v>
      </c>
      <c r="N368" s="67"/>
      <c r="O368" s="32"/>
    </row>
    <row r="369" spans="1:15" s="16" customFormat="1" ht="25.5">
      <c r="A369" s="131">
        <v>364</v>
      </c>
      <c r="B369" s="33"/>
      <c r="C369" s="33"/>
      <c r="D369" s="36" t="s">
        <v>327</v>
      </c>
      <c r="E369" s="7">
        <v>150000</v>
      </c>
      <c r="F369" s="7"/>
      <c r="G369" s="7"/>
      <c r="H369" s="26"/>
      <c r="I369" s="80"/>
      <c r="J369" s="39"/>
      <c r="K369" s="7"/>
      <c r="L369" s="61"/>
      <c r="M369" s="61">
        <f t="shared" si="71"/>
        <v>0</v>
      </c>
      <c r="N369" s="67"/>
      <c r="O369" s="32"/>
    </row>
    <row r="370" spans="1:15" s="16" customFormat="1" ht="51">
      <c r="A370" s="132">
        <v>365</v>
      </c>
      <c r="B370" s="15"/>
      <c r="C370" s="15"/>
      <c r="D370" s="93" t="s">
        <v>150</v>
      </c>
      <c r="E370" s="11"/>
      <c r="F370" s="11">
        <v>2160</v>
      </c>
      <c r="G370" s="11">
        <v>2160</v>
      </c>
      <c r="H370" s="27"/>
      <c r="I370" s="79"/>
      <c r="J370" s="71"/>
      <c r="K370" s="11"/>
      <c r="L370" s="61">
        <f t="shared" si="70"/>
        <v>0</v>
      </c>
      <c r="M370" s="61">
        <f t="shared" si="71"/>
        <v>0</v>
      </c>
      <c r="N370" s="67"/>
      <c r="O370" s="32"/>
    </row>
    <row r="371" spans="1:14" s="32" customFormat="1" ht="76.5">
      <c r="A371" s="131">
        <v>366</v>
      </c>
      <c r="B371" s="33"/>
      <c r="C371" s="33"/>
      <c r="D371" s="36" t="s">
        <v>151</v>
      </c>
      <c r="E371" s="7"/>
      <c r="F371" s="7">
        <v>14850</v>
      </c>
      <c r="G371" s="7">
        <v>14850</v>
      </c>
      <c r="H371" s="26"/>
      <c r="I371" s="80">
        <v>14550</v>
      </c>
      <c r="J371" s="39">
        <v>14550</v>
      </c>
      <c r="K371" s="7"/>
      <c r="L371" s="61">
        <f t="shared" si="70"/>
        <v>0.9797979797979798</v>
      </c>
      <c r="M371" s="61">
        <f t="shared" si="71"/>
        <v>4.498920402883238E-05</v>
      </c>
      <c r="N371" s="67"/>
    </row>
    <row r="372" spans="1:14" s="32" customFormat="1" ht="21.75" customHeight="1">
      <c r="A372" s="130">
        <v>367</v>
      </c>
      <c r="B372" s="128">
        <v>851</v>
      </c>
      <c r="C372" s="18"/>
      <c r="D372" s="19" t="s">
        <v>390</v>
      </c>
      <c r="E372" s="19">
        <f aca="true" t="shared" si="80" ref="E372:K372">E373+E378+E380+E385+E388+E391</f>
        <v>4859000</v>
      </c>
      <c r="F372" s="19">
        <f t="shared" si="80"/>
        <v>5897257</v>
      </c>
      <c r="G372" s="19">
        <f>G373+G378+G380+G385+G388+G391</f>
        <v>5832257</v>
      </c>
      <c r="H372" s="62">
        <f>H373+H378+H380+H385+H388+H391</f>
        <v>0</v>
      </c>
      <c r="I372" s="77">
        <f t="shared" si="80"/>
        <v>5504512</v>
      </c>
      <c r="J372" s="129">
        <f t="shared" si="80"/>
        <v>5473614</v>
      </c>
      <c r="K372" s="19">
        <f t="shared" si="80"/>
        <v>0</v>
      </c>
      <c r="L372" s="190">
        <f aca="true" t="shared" si="81" ref="L372:L382">I372/F372</f>
        <v>0.9334020884624835</v>
      </c>
      <c r="M372" s="266">
        <f t="shared" si="71"/>
        <v>0.01702017961836125</v>
      </c>
      <c r="N372" s="67"/>
    </row>
    <row r="373" spans="1:14" s="32" customFormat="1" ht="12.75">
      <c r="A373" s="131">
        <v>368</v>
      </c>
      <c r="B373" s="33"/>
      <c r="C373" s="33">
        <v>85121</v>
      </c>
      <c r="D373" s="38" t="s">
        <v>576</v>
      </c>
      <c r="E373" s="29">
        <f aca="true" t="shared" si="82" ref="E373:K373">SUM(E374:E377)</f>
        <v>200000</v>
      </c>
      <c r="F373" s="29">
        <f t="shared" si="82"/>
        <v>300000</v>
      </c>
      <c r="G373" s="29">
        <f>SUM(G374:G377)</f>
        <v>240000</v>
      </c>
      <c r="H373" s="64">
        <f>SUM(H374:H377)</f>
        <v>0</v>
      </c>
      <c r="I373" s="78">
        <f t="shared" si="82"/>
        <v>258467</v>
      </c>
      <c r="J373" s="76">
        <f t="shared" si="82"/>
        <v>232274</v>
      </c>
      <c r="K373" s="29">
        <f t="shared" si="82"/>
        <v>0</v>
      </c>
      <c r="L373" s="265">
        <f t="shared" si="81"/>
        <v>0.8615566666666666</v>
      </c>
      <c r="M373" s="267">
        <f t="shared" si="71"/>
        <v>0.0007991906940013896</v>
      </c>
      <c r="N373" s="67"/>
    </row>
    <row r="374" spans="1:14" s="32" customFormat="1" ht="12.75">
      <c r="A374" s="132">
        <v>369</v>
      </c>
      <c r="B374" s="33"/>
      <c r="C374" s="33"/>
      <c r="D374" s="36" t="s">
        <v>152</v>
      </c>
      <c r="E374" s="11">
        <v>200000</v>
      </c>
      <c r="F374" s="11">
        <v>149220</v>
      </c>
      <c r="G374" s="11">
        <v>149220</v>
      </c>
      <c r="H374" s="27"/>
      <c r="I374" s="79">
        <v>149219</v>
      </c>
      <c r="J374" s="71">
        <v>149219</v>
      </c>
      <c r="K374" s="11"/>
      <c r="L374" s="61">
        <f t="shared" si="81"/>
        <v>0.9999932984854577</v>
      </c>
      <c r="M374" s="61">
        <f t="shared" si="71"/>
        <v>0.00046139134267892366</v>
      </c>
      <c r="N374" s="67"/>
    </row>
    <row r="375" spans="1:14" s="32" customFormat="1" ht="12.75">
      <c r="A375" s="131">
        <v>370</v>
      </c>
      <c r="B375" s="33"/>
      <c r="C375" s="33"/>
      <c r="D375" s="36" t="s">
        <v>153</v>
      </c>
      <c r="E375" s="11"/>
      <c r="F375" s="11">
        <v>70780</v>
      </c>
      <c r="G375" s="11">
        <v>70780</v>
      </c>
      <c r="H375" s="27"/>
      <c r="I375" s="79">
        <v>66279</v>
      </c>
      <c r="J375" s="71">
        <v>66279</v>
      </c>
      <c r="K375" s="11"/>
      <c r="L375" s="61">
        <f t="shared" si="81"/>
        <v>0.9364085899971744</v>
      </c>
      <c r="M375" s="61">
        <f t="shared" si="71"/>
        <v>0.00020493741950700905</v>
      </c>
      <c r="N375" s="67"/>
    </row>
    <row r="376" spans="1:14" s="32" customFormat="1" ht="51">
      <c r="A376" s="132">
        <v>371</v>
      </c>
      <c r="B376" s="33"/>
      <c r="C376" s="33"/>
      <c r="D376" s="36" t="s">
        <v>154</v>
      </c>
      <c r="E376" s="11"/>
      <c r="F376" s="11">
        <v>60000</v>
      </c>
      <c r="G376" s="11"/>
      <c r="H376" s="27"/>
      <c r="I376" s="79">
        <v>26193</v>
      </c>
      <c r="J376" s="71"/>
      <c r="K376" s="11"/>
      <c r="L376" s="61">
        <f t="shared" si="81"/>
        <v>0.43655</v>
      </c>
      <c r="M376" s="61">
        <f t="shared" si="71"/>
        <v>8.098984337644032E-05</v>
      </c>
      <c r="N376" s="67"/>
    </row>
    <row r="377" spans="1:14" s="32" customFormat="1" ht="25.5">
      <c r="A377" s="131">
        <v>372</v>
      </c>
      <c r="B377" s="33"/>
      <c r="C377" s="33"/>
      <c r="D377" s="36" t="s">
        <v>155</v>
      </c>
      <c r="E377" s="11"/>
      <c r="F377" s="11">
        <v>20000</v>
      </c>
      <c r="G377" s="11">
        <v>20000</v>
      </c>
      <c r="H377" s="27"/>
      <c r="I377" s="79">
        <v>16776</v>
      </c>
      <c r="J377" s="71">
        <v>16776</v>
      </c>
      <c r="K377" s="11"/>
      <c r="L377" s="61">
        <f t="shared" si="81"/>
        <v>0.8388</v>
      </c>
      <c r="M377" s="61">
        <f t="shared" si="71"/>
        <v>5.1872088439016636E-05</v>
      </c>
      <c r="N377" s="67"/>
    </row>
    <row r="378" spans="1:14" s="32" customFormat="1" ht="12.75">
      <c r="A378" s="132">
        <v>373</v>
      </c>
      <c r="B378" s="33"/>
      <c r="C378" s="33">
        <v>85141</v>
      </c>
      <c r="D378" s="38" t="s">
        <v>156</v>
      </c>
      <c r="E378" s="29">
        <f aca="true" t="shared" si="83" ref="E378:K378">E379</f>
        <v>0</v>
      </c>
      <c r="F378" s="29">
        <f t="shared" si="83"/>
        <v>60344</v>
      </c>
      <c r="G378" s="29">
        <f t="shared" si="83"/>
        <v>60344</v>
      </c>
      <c r="H378" s="64">
        <f t="shared" si="83"/>
        <v>0</v>
      </c>
      <c r="I378" s="78">
        <f t="shared" si="83"/>
        <v>60100</v>
      </c>
      <c r="J378" s="76">
        <f t="shared" si="83"/>
        <v>60100</v>
      </c>
      <c r="K378" s="29">
        <f t="shared" si="83"/>
        <v>0</v>
      </c>
      <c r="L378" s="265">
        <f t="shared" si="81"/>
        <v>0.9959565159750763</v>
      </c>
      <c r="M378" s="267">
        <f t="shared" si="71"/>
        <v>0.00018583169499194682</v>
      </c>
      <c r="N378" s="67"/>
    </row>
    <row r="379" spans="1:14" s="32" customFormat="1" ht="63.75">
      <c r="A379" s="131">
        <v>374</v>
      </c>
      <c r="B379" s="33"/>
      <c r="C379" s="33"/>
      <c r="D379" s="36" t="s">
        <v>157</v>
      </c>
      <c r="E379" s="11"/>
      <c r="F379" s="11">
        <v>60344</v>
      </c>
      <c r="G379" s="11">
        <v>60344</v>
      </c>
      <c r="H379" s="27"/>
      <c r="I379" s="79">
        <v>60100</v>
      </c>
      <c r="J379" s="71">
        <v>60100</v>
      </c>
      <c r="K379" s="11"/>
      <c r="L379" s="61">
        <f t="shared" si="81"/>
        <v>0.9959565159750763</v>
      </c>
      <c r="M379" s="61">
        <f t="shared" si="71"/>
        <v>0.00018583169499194682</v>
      </c>
      <c r="N379" s="67"/>
    </row>
    <row r="380" spans="1:14" s="32" customFormat="1" ht="12.75">
      <c r="A380" s="132">
        <v>375</v>
      </c>
      <c r="B380" s="33"/>
      <c r="C380" s="33">
        <v>85149</v>
      </c>
      <c r="D380" s="38" t="s">
        <v>158</v>
      </c>
      <c r="E380" s="29">
        <f aca="true" t="shared" si="84" ref="E380:K380">SUM(E381:E384)</f>
        <v>493500</v>
      </c>
      <c r="F380" s="29">
        <f t="shared" si="84"/>
        <v>425500</v>
      </c>
      <c r="G380" s="29">
        <f>SUM(G381:G384)</f>
        <v>425500</v>
      </c>
      <c r="H380" s="64">
        <f>SUM(H381:H384)</f>
        <v>0</v>
      </c>
      <c r="I380" s="78">
        <f t="shared" si="84"/>
        <v>419175</v>
      </c>
      <c r="J380" s="76">
        <f t="shared" si="84"/>
        <v>419175</v>
      </c>
      <c r="K380" s="29">
        <f t="shared" si="84"/>
        <v>0</v>
      </c>
      <c r="L380" s="265">
        <f t="shared" si="81"/>
        <v>0.9851351351351352</v>
      </c>
      <c r="M380" s="267">
        <f t="shared" si="71"/>
        <v>0.0012961065016347639</v>
      </c>
      <c r="N380" s="67"/>
    </row>
    <row r="381" spans="1:14" s="32" customFormat="1" ht="25.5">
      <c r="A381" s="131">
        <v>376</v>
      </c>
      <c r="B381" s="33"/>
      <c r="C381" s="33"/>
      <c r="D381" s="36" t="s">
        <v>159</v>
      </c>
      <c r="E381" s="11">
        <v>350000</v>
      </c>
      <c r="F381" s="11">
        <v>350000</v>
      </c>
      <c r="G381" s="11">
        <v>350000</v>
      </c>
      <c r="H381" s="27"/>
      <c r="I381" s="79">
        <v>350000</v>
      </c>
      <c r="J381" s="71">
        <v>350000</v>
      </c>
      <c r="K381" s="11"/>
      <c r="L381" s="61">
        <f t="shared" si="81"/>
        <v>1</v>
      </c>
      <c r="M381" s="61">
        <f t="shared" si="71"/>
        <v>0.0010822145299031844</v>
      </c>
      <c r="N381" s="67"/>
    </row>
    <row r="382" spans="1:14" s="32" customFormat="1" ht="12.75">
      <c r="A382" s="132">
        <v>377</v>
      </c>
      <c r="B382" s="33"/>
      <c r="C382" s="33"/>
      <c r="D382" s="36" t="s">
        <v>307</v>
      </c>
      <c r="E382" s="11">
        <v>120000</v>
      </c>
      <c r="F382" s="11">
        <v>50000</v>
      </c>
      <c r="G382" s="11">
        <v>50000</v>
      </c>
      <c r="H382" s="27"/>
      <c r="I382" s="79">
        <v>43675</v>
      </c>
      <c r="J382" s="71">
        <v>43675</v>
      </c>
      <c r="K382" s="11"/>
      <c r="L382" s="61">
        <f t="shared" si="81"/>
        <v>0.8735</v>
      </c>
      <c r="M382" s="61">
        <f t="shared" si="71"/>
        <v>0.0001350449131243474</v>
      </c>
      <c r="N382" s="67"/>
    </row>
    <row r="383" spans="1:14" s="32" customFormat="1" ht="38.25">
      <c r="A383" s="131">
        <v>378</v>
      </c>
      <c r="B383" s="33"/>
      <c r="C383" s="33"/>
      <c r="D383" s="36" t="s">
        <v>328</v>
      </c>
      <c r="E383" s="11">
        <v>3500</v>
      </c>
      <c r="F383" s="11"/>
      <c r="G383" s="11"/>
      <c r="H383" s="27"/>
      <c r="I383" s="79"/>
      <c r="J383" s="71"/>
      <c r="K383" s="11"/>
      <c r="L383" s="61"/>
      <c r="M383" s="61">
        <f t="shared" si="71"/>
        <v>0</v>
      </c>
      <c r="N383" s="67"/>
    </row>
    <row r="384" spans="1:14" s="32" customFormat="1" ht="38.25">
      <c r="A384" s="132">
        <v>379</v>
      </c>
      <c r="B384" s="33"/>
      <c r="C384" s="33"/>
      <c r="D384" s="36" t="s">
        <v>308</v>
      </c>
      <c r="E384" s="11">
        <v>20000</v>
      </c>
      <c r="F384" s="11">
        <v>25500</v>
      </c>
      <c r="G384" s="11">
        <v>25500</v>
      </c>
      <c r="H384" s="27"/>
      <c r="I384" s="79">
        <v>25500</v>
      </c>
      <c r="J384" s="71">
        <v>25500</v>
      </c>
      <c r="K384" s="11"/>
      <c r="L384" s="61">
        <f aca="true" t="shared" si="85" ref="L384:L390">I384/F384</f>
        <v>1</v>
      </c>
      <c r="M384" s="61">
        <f t="shared" si="71"/>
        <v>7.884705860723201E-05</v>
      </c>
      <c r="N384" s="67"/>
    </row>
    <row r="385" spans="1:14" s="32" customFormat="1" ht="12.75">
      <c r="A385" s="131">
        <v>380</v>
      </c>
      <c r="B385" s="33"/>
      <c r="C385" s="33">
        <v>85154</v>
      </c>
      <c r="D385" s="38" t="s">
        <v>577</v>
      </c>
      <c r="E385" s="29">
        <f aca="true" t="shared" si="86" ref="E385:K385">SUM(E386:E387)</f>
        <v>1752500</v>
      </c>
      <c r="F385" s="29">
        <f t="shared" si="86"/>
        <v>2183070</v>
      </c>
      <c r="G385" s="29">
        <f>SUM(G386:G387)</f>
        <v>2178070</v>
      </c>
      <c r="H385" s="64">
        <f>SUM(H386:H387)</f>
        <v>0</v>
      </c>
      <c r="I385" s="78">
        <f t="shared" si="86"/>
        <v>1851744</v>
      </c>
      <c r="J385" s="76">
        <f t="shared" si="86"/>
        <v>1847039</v>
      </c>
      <c r="K385" s="29">
        <f t="shared" si="86"/>
        <v>0</v>
      </c>
      <c r="L385" s="265">
        <f t="shared" si="85"/>
        <v>0.8482293284228174</v>
      </c>
      <c r="M385" s="267">
        <f t="shared" si="71"/>
        <v>0.0057256693213172645</v>
      </c>
      <c r="N385" s="67"/>
    </row>
    <row r="386" spans="1:14" s="32" customFormat="1" ht="38.25">
      <c r="A386" s="132">
        <v>381</v>
      </c>
      <c r="B386" s="15"/>
      <c r="C386" s="15"/>
      <c r="D386" s="36" t="s">
        <v>309</v>
      </c>
      <c r="E386" s="11">
        <v>1752500</v>
      </c>
      <c r="F386" s="11">
        <v>2178070</v>
      </c>
      <c r="G386" s="11">
        <v>2178070</v>
      </c>
      <c r="H386" s="27"/>
      <c r="I386" s="79">
        <v>1847039</v>
      </c>
      <c r="J386" s="71">
        <v>1847039</v>
      </c>
      <c r="K386" s="11"/>
      <c r="L386" s="61">
        <f t="shared" si="85"/>
        <v>0.8480163631104601</v>
      </c>
      <c r="M386" s="61">
        <f t="shared" si="71"/>
        <v>0.0057111212659938515</v>
      </c>
      <c r="N386" s="67"/>
    </row>
    <row r="387" spans="1:14" s="32" customFormat="1" ht="25.5">
      <c r="A387" s="131">
        <v>382</v>
      </c>
      <c r="B387" s="15"/>
      <c r="C387" s="15"/>
      <c r="D387" s="36" t="s">
        <v>160</v>
      </c>
      <c r="E387" s="11"/>
      <c r="F387" s="11">
        <v>5000</v>
      </c>
      <c r="G387" s="11"/>
      <c r="H387" s="27"/>
      <c r="I387" s="79">
        <v>4705</v>
      </c>
      <c r="J387" s="71"/>
      <c r="K387" s="11"/>
      <c r="L387" s="61">
        <f t="shared" si="85"/>
        <v>0.941</v>
      </c>
      <c r="M387" s="61">
        <f t="shared" si="71"/>
        <v>1.454805532341281E-05</v>
      </c>
      <c r="N387" s="67"/>
    </row>
    <row r="388" spans="1:14" s="32" customFormat="1" ht="38.25">
      <c r="A388" s="132">
        <v>383</v>
      </c>
      <c r="B388" s="15"/>
      <c r="C388" s="33">
        <v>85156</v>
      </c>
      <c r="D388" s="38" t="s">
        <v>578</v>
      </c>
      <c r="E388" s="29">
        <f aca="true" t="shared" si="87" ref="E388:K388">E389+E390</f>
        <v>2413000</v>
      </c>
      <c r="F388" s="29">
        <f t="shared" si="87"/>
        <v>2728343</v>
      </c>
      <c r="G388" s="29">
        <f>G389+G390</f>
        <v>2728343</v>
      </c>
      <c r="H388" s="64">
        <f>H389+H390</f>
        <v>0</v>
      </c>
      <c r="I388" s="78">
        <f t="shared" si="87"/>
        <v>2724717</v>
      </c>
      <c r="J388" s="76">
        <f t="shared" si="87"/>
        <v>2724717</v>
      </c>
      <c r="K388" s="29">
        <f t="shared" si="87"/>
        <v>0</v>
      </c>
      <c r="L388" s="265">
        <f t="shared" si="85"/>
        <v>0.9986709882151914</v>
      </c>
      <c r="M388" s="267">
        <f t="shared" si="71"/>
        <v>0.008424938077926328</v>
      </c>
      <c r="N388" s="67"/>
    </row>
    <row r="389" spans="1:14" s="32" customFormat="1" ht="51">
      <c r="A389" s="131">
        <v>384</v>
      </c>
      <c r="B389" s="15"/>
      <c r="C389" s="15"/>
      <c r="D389" s="35" t="s">
        <v>681</v>
      </c>
      <c r="E389" s="11">
        <v>13000</v>
      </c>
      <c r="F389" s="11">
        <v>13000</v>
      </c>
      <c r="G389" s="11">
        <v>13000</v>
      </c>
      <c r="H389" s="27"/>
      <c r="I389" s="79">
        <v>9374</v>
      </c>
      <c r="J389" s="71">
        <v>9374</v>
      </c>
      <c r="K389" s="11"/>
      <c r="L389" s="61">
        <f t="shared" si="85"/>
        <v>0.7210769230769231</v>
      </c>
      <c r="M389" s="61">
        <f t="shared" si="71"/>
        <v>2.898479715232129E-05</v>
      </c>
      <c r="N389" s="67"/>
    </row>
    <row r="390" spans="1:14" s="32" customFormat="1" ht="51">
      <c r="A390" s="132">
        <v>385</v>
      </c>
      <c r="B390" s="15"/>
      <c r="C390" s="15"/>
      <c r="D390" s="35" t="s">
        <v>682</v>
      </c>
      <c r="E390" s="11">
        <v>2400000</v>
      </c>
      <c r="F390" s="11">
        <v>2715343</v>
      </c>
      <c r="G390" s="11">
        <v>2715343</v>
      </c>
      <c r="H390" s="27"/>
      <c r="I390" s="79">
        <v>2715343</v>
      </c>
      <c r="J390" s="71">
        <v>2715343</v>
      </c>
      <c r="K390" s="11"/>
      <c r="L390" s="61">
        <f t="shared" si="85"/>
        <v>1</v>
      </c>
      <c r="M390" s="61">
        <f t="shared" si="71"/>
        <v>0.008395953280774008</v>
      </c>
      <c r="N390" s="67"/>
    </row>
    <row r="391" spans="1:14" s="32" customFormat="1" ht="12.75">
      <c r="A391" s="131">
        <v>386</v>
      </c>
      <c r="B391" s="15"/>
      <c r="C391" s="33">
        <v>85195</v>
      </c>
      <c r="D391" s="38" t="s">
        <v>455</v>
      </c>
      <c r="E391" s="29">
        <f aca="true" t="shared" si="88" ref="E391:K391">E392</f>
        <v>0</v>
      </c>
      <c r="F391" s="29">
        <f t="shared" si="88"/>
        <v>200000</v>
      </c>
      <c r="G391" s="29">
        <f t="shared" si="88"/>
        <v>200000</v>
      </c>
      <c r="H391" s="64">
        <f t="shared" si="88"/>
        <v>0</v>
      </c>
      <c r="I391" s="78">
        <f t="shared" si="88"/>
        <v>190309</v>
      </c>
      <c r="J391" s="76">
        <f t="shared" si="88"/>
        <v>190309</v>
      </c>
      <c r="K391" s="29">
        <f t="shared" si="88"/>
        <v>0</v>
      </c>
      <c r="L391" s="265">
        <f aca="true" t="shared" si="89" ref="L391:L454">I391/F391</f>
        <v>0.951545</v>
      </c>
      <c r="M391" s="267">
        <f aca="true" t="shared" si="90" ref="M391:M454">I391/$I$634</f>
        <v>0.0005884433284895575</v>
      </c>
      <c r="N391" s="67"/>
    </row>
    <row r="392" spans="1:14" s="32" customFormat="1" ht="25.5">
      <c r="A392" s="132">
        <v>387</v>
      </c>
      <c r="B392" s="15"/>
      <c r="C392" s="15"/>
      <c r="D392" s="35" t="s">
        <v>161</v>
      </c>
      <c r="E392" s="11"/>
      <c r="F392" s="11">
        <v>200000</v>
      </c>
      <c r="G392" s="11">
        <v>200000</v>
      </c>
      <c r="H392" s="27"/>
      <c r="I392" s="79">
        <v>190309</v>
      </c>
      <c r="J392" s="71">
        <v>190309</v>
      </c>
      <c r="K392" s="11"/>
      <c r="L392" s="61">
        <f t="shared" si="89"/>
        <v>0.951545</v>
      </c>
      <c r="M392" s="61">
        <f t="shared" si="90"/>
        <v>0.0005884433284895575</v>
      </c>
      <c r="N392" s="67"/>
    </row>
    <row r="393" spans="1:14" s="32" customFormat="1" ht="21.75" customHeight="1">
      <c r="A393" s="133">
        <v>388</v>
      </c>
      <c r="B393" s="128">
        <v>852</v>
      </c>
      <c r="C393" s="18"/>
      <c r="D393" s="19" t="s">
        <v>162</v>
      </c>
      <c r="E393" s="19">
        <f aca="true" t="shared" si="91" ref="E393:K393">E394+E402+E409+E414+E416+E420+E422+E426+E428+E431+E433+E442+E444+E446+E449</f>
        <v>26238400</v>
      </c>
      <c r="F393" s="19">
        <f t="shared" si="91"/>
        <v>35807652</v>
      </c>
      <c r="G393" s="19">
        <f>G394+G402+G409+G414+G416+G420+G422+G426+G428+G431+G433+G442+G444+G446+G449</f>
        <v>35339693</v>
      </c>
      <c r="H393" s="62">
        <f>H394+H402+H409+H414+H416+H420+H422+H426+H428+H431+H433+H442+H444+H446+H449</f>
        <v>9158787</v>
      </c>
      <c r="I393" s="77">
        <f t="shared" si="91"/>
        <v>34102951</v>
      </c>
      <c r="J393" s="129">
        <f t="shared" si="91"/>
        <v>33795320</v>
      </c>
      <c r="K393" s="19">
        <f t="shared" si="91"/>
        <v>9049142</v>
      </c>
      <c r="L393" s="190">
        <f t="shared" si="89"/>
        <v>0.952392829331563</v>
      </c>
      <c r="M393" s="266">
        <f t="shared" si="90"/>
        <v>0.1054477402422181</v>
      </c>
      <c r="N393" s="67"/>
    </row>
    <row r="394" spans="1:14" s="32" customFormat="1" ht="12.75">
      <c r="A394" s="132">
        <v>389</v>
      </c>
      <c r="B394" s="33"/>
      <c r="C394" s="33">
        <v>85201</v>
      </c>
      <c r="D394" s="38" t="s">
        <v>579</v>
      </c>
      <c r="E394" s="29">
        <f aca="true" t="shared" si="92" ref="E394:K394">SUM(E395:E401)</f>
        <v>3112000</v>
      </c>
      <c r="F394" s="29">
        <f t="shared" si="92"/>
        <v>3175460</v>
      </c>
      <c r="G394" s="29">
        <f>SUM(G395:G401)</f>
        <v>3169760</v>
      </c>
      <c r="H394" s="64">
        <f>SUM(H395:H401)</f>
        <v>2273690</v>
      </c>
      <c r="I394" s="78">
        <f t="shared" si="92"/>
        <v>3100484</v>
      </c>
      <c r="J394" s="76">
        <f t="shared" si="92"/>
        <v>3094827</v>
      </c>
      <c r="K394" s="29">
        <f t="shared" si="92"/>
        <v>2226853</v>
      </c>
      <c r="L394" s="265">
        <f t="shared" si="89"/>
        <v>0.9763889326270839</v>
      </c>
      <c r="M394" s="267">
        <f t="shared" si="90"/>
        <v>0.009586825241520986</v>
      </c>
      <c r="N394" s="67"/>
    </row>
    <row r="395" spans="1:14" s="32" customFormat="1" ht="12.75">
      <c r="A395" s="131">
        <v>390</v>
      </c>
      <c r="B395" s="15"/>
      <c r="C395" s="15"/>
      <c r="D395" s="37" t="s">
        <v>640</v>
      </c>
      <c r="E395" s="11">
        <v>500000</v>
      </c>
      <c r="F395" s="11">
        <v>481400</v>
      </c>
      <c r="G395" s="11">
        <v>481400</v>
      </c>
      <c r="H395" s="27">
        <v>326400</v>
      </c>
      <c r="I395" s="79">
        <v>429922</v>
      </c>
      <c r="J395" s="71">
        <v>429922</v>
      </c>
      <c r="K395" s="11">
        <v>297876</v>
      </c>
      <c r="L395" s="61">
        <f t="shared" si="89"/>
        <v>0.8930660573327794</v>
      </c>
      <c r="M395" s="61">
        <f t="shared" si="90"/>
        <v>0.0013293366717858197</v>
      </c>
      <c r="N395" s="67"/>
    </row>
    <row r="396" spans="1:14" s="32" customFormat="1" ht="38.25">
      <c r="A396" s="132">
        <v>391</v>
      </c>
      <c r="B396" s="15"/>
      <c r="C396" s="15"/>
      <c r="D396" s="37" t="s">
        <v>641</v>
      </c>
      <c r="E396" s="11">
        <v>503000</v>
      </c>
      <c r="F396" s="11">
        <v>521600</v>
      </c>
      <c r="G396" s="11">
        <v>521600</v>
      </c>
      <c r="H396" s="27">
        <v>426600</v>
      </c>
      <c r="I396" s="79">
        <v>521600</v>
      </c>
      <c r="J396" s="71">
        <v>521600</v>
      </c>
      <c r="K396" s="11">
        <v>426600</v>
      </c>
      <c r="L396" s="61">
        <f t="shared" si="89"/>
        <v>1</v>
      </c>
      <c r="M396" s="61">
        <f t="shared" si="90"/>
        <v>0.0016128088537071459</v>
      </c>
      <c r="N396" s="67"/>
    </row>
    <row r="397" spans="1:14" s="32" customFormat="1" ht="12.75">
      <c r="A397" s="131">
        <v>392</v>
      </c>
      <c r="B397" s="15"/>
      <c r="C397" s="15"/>
      <c r="D397" s="37" t="s">
        <v>0</v>
      </c>
      <c r="E397" s="11">
        <v>950000</v>
      </c>
      <c r="F397" s="11">
        <v>905200</v>
      </c>
      <c r="G397" s="11">
        <v>905200</v>
      </c>
      <c r="H397" s="27">
        <v>709994</v>
      </c>
      <c r="I397" s="79">
        <v>885826</v>
      </c>
      <c r="J397" s="71">
        <v>885826</v>
      </c>
      <c r="K397" s="11">
        <v>691681</v>
      </c>
      <c r="L397" s="61">
        <f t="shared" si="89"/>
        <v>0.9785969951391957</v>
      </c>
      <c r="M397" s="61">
        <f t="shared" si="90"/>
        <v>0.002739010766188624</v>
      </c>
      <c r="N397" s="67"/>
    </row>
    <row r="398" spans="1:14" s="32" customFormat="1" ht="38.25">
      <c r="A398" s="132">
        <v>393</v>
      </c>
      <c r="B398" s="15"/>
      <c r="C398" s="15"/>
      <c r="D398" s="37" t="s">
        <v>642</v>
      </c>
      <c r="E398" s="11">
        <v>1019000</v>
      </c>
      <c r="F398" s="11">
        <v>1158960</v>
      </c>
      <c r="G398" s="11">
        <v>1158960</v>
      </c>
      <c r="H398" s="27">
        <v>810696</v>
      </c>
      <c r="I398" s="79">
        <v>1158960</v>
      </c>
      <c r="J398" s="71">
        <v>1158960</v>
      </c>
      <c r="K398" s="11">
        <v>810696</v>
      </c>
      <c r="L398" s="61">
        <f t="shared" si="89"/>
        <v>1</v>
      </c>
      <c r="M398" s="61">
        <f t="shared" si="90"/>
        <v>0.003583552433075985</v>
      </c>
      <c r="N398" s="67"/>
    </row>
    <row r="399" spans="1:14" s="32" customFormat="1" ht="12.75">
      <c r="A399" s="131">
        <v>394</v>
      </c>
      <c r="B399" s="15"/>
      <c r="C399" s="15"/>
      <c r="D399" s="37" t="s">
        <v>245</v>
      </c>
      <c r="E399" s="11"/>
      <c r="F399" s="11">
        <v>50000</v>
      </c>
      <c r="G399" s="11">
        <v>50000</v>
      </c>
      <c r="H399" s="27"/>
      <c r="I399" s="79">
        <v>47404</v>
      </c>
      <c r="J399" s="71">
        <v>47404</v>
      </c>
      <c r="K399" s="11"/>
      <c r="L399" s="61">
        <f t="shared" si="89"/>
        <v>0.94808</v>
      </c>
      <c r="M399" s="61">
        <f t="shared" si="90"/>
        <v>0.0001465751359300873</v>
      </c>
      <c r="N399" s="67"/>
    </row>
    <row r="400" spans="1:14" s="32" customFormat="1" ht="12.75">
      <c r="A400" s="132">
        <v>395</v>
      </c>
      <c r="B400" s="15"/>
      <c r="C400" s="15"/>
      <c r="D400" s="37" t="s">
        <v>246</v>
      </c>
      <c r="E400" s="11"/>
      <c r="F400" s="11">
        <v>5700</v>
      </c>
      <c r="G400" s="11"/>
      <c r="H400" s="27"/>
      <c r="I400" s="79">
        <v>5657</v>
      </c>
      <c r="J400" s="71"/>
      <c r="K400" s="11"/>
      <c r="L400" s="61">
        <f t="shared" si="89"/>
        <v>0.9924561403508771</v>
      </c>
      <c r="M400" s="61">
        <f t="shared" si="90"/>
        <v>1.7491678844749472E-05</v>
      </c>
      <c r="N400" s="67"/>
    </row>
    <row r="401" spans="1:14" s="32" customFormat="1" ht="63.75">
      <c r="A401" s="131">
        <v>396</v>
      </c>
      <c r="B401" s="15"/>
      <c r="C401" s="15"/>
      <c r="D401" s="36" t="s">
        <v>1</v>
      </c>
      <c r="E401" s="11">
        <v>140000</v>
      </c>
      <c r="F401" s="11">
        <v>52600</v>
      </c>
      <c r="G401" s="11">
        <v>52600</v>
      </c>
      <c r="H401" s="27"/>
      <c r="I401" s="79">
        <v>51115</v>
      </c>
      <c r="J401" s="71">
        <v>51115</v>
      </c>
      <c r="K401" s="11"/>
      <c r="L401" s="61">
        <f t="shared" si="89"/>
        <v>0.9717680608365019</v>
      </c>
      <c r="M401" s="61">
        <f t="shared" si="90"/>
        <v>0.00015804970198857508</v>
      </c>
      <c r="N401" s="67"/>
    </row>
    <row r="402" spans="1:14" s="32" customFormat="1" ht="12.75">
      <c r="A402" s="132">
        <v>397</v>
      </c>
      <c r="B402" s="33"/>
      <c r="C402" s="33">
        <v>85202</v>
      </c>
      <c r="D402" s="38" t="s">
        <v>580</v>
      </c>
      <c r="E402" s="29">
        <f aca="true" t="shared" si="93" ref="E402:K402">SUM(E403:E408)</f>
        <v>4662200</v>
      </c>
      <c r="F402" s="29">
        <f t="shared" si="93"/>
        <v>5024885</v>
      </c>
      <c r="G402" s="29">
        <f>SUM(G403:G408)</f>
        <v>4788465</v>
      </c>
      <c r="H402" s="64">
        <f>SUM(H403:H408)</f>
        <v>2544845</v>
      </c>
      <c r="I402" s="78">
        <f t="shared" si="93"/>
        <v>4845324</v>
      </c>
      <c r="J402" s="76">
        <f t="shared" si="93"/>
        <v>4759825</v>
      </c>
      <c r="K402" s="29">
        <f t="shared" si="93"/>
        <v>2538051</v>
      </c>
      <c r="L402" s="265">
        <f t="shared" si="89"/>
        <v>0.9642656498606436</v>
      </c>
      <c r="M402" s="267">
        <f t="shared" si="90"/>
        <v>0.014981942956824621</v>
      </c>
      <c r="N402" s="67"/>
    </row>
    <row r="403" spans="1:14" s="32" customFormat="1" ht="12.75">
      <c r="A403" s="131">
        <v>398</v>
      </c>
      <c r="B403" s="33"/>
      <c r="C403" s="33"/>
      <c r="D403" s="37" t="s">
        <v>643</v>
      </c>
      <c r="E403" s="11">
        <v>968000</v>
      </c>
      <c r="F403" s="11">
        <v>1079200</v>
      </c>
      <c r="G403" s="11">
        <v>1079200</v>
      </c>
      <c r="H403" s="27">
        <v>784200</v>
      </c>
      <c r="I403" s="79">
        <v>1050560</v>
      </c>
      <c r="J403" s="71">
        <v>1050560</v>
      </c>
      <c r="K403" s="11">
        <v>777493</v>
      </c>
      <c r="L403" s="61">
        <f t="shared" si="89"/>
        <v>0.973461823573017</v>
      </c>
      <c r="M403" s="61">
        <f t="shared" si="90"/>
        <v>0.0032483751329573985</v>
      </c>
      <c r="N403" s="67"/>
    </row>
    <row r="404" spans="1:14" s="32" customFormat="1" ht="25.5">
      <c r="A404" s="132">
        <v>399</v>
      </c>
      <c r="B404" s="15"/>
      <c r="C404" s="15"/>
      <c r="D404" s="37" t="s">
        <v>644</v>
      </c>
      <c r="E404" s="11">
        <v>1045200</v>
      </c>
      <c r="F404" s="11">
        <v>998780</v>
      </c>
      <c r="G404" s="11">
        <v>998780</v>
      </c>
      <c r="H404" s="27">
        <v>36300</v>
      </c>
      <c r="I404" s="79">
        <v>998780</v>
      </c>
      <c r="J404" s="71">
        <v>998780</v>
      </c>
      <c r="K404" s="11">
        <v>36213</v>
      </c>
      <c r="L404" s="61">
        <f t="shared" si="89"/>
        <v>1</v>
      </c>
      <c r="M404" s="61">
        <f t="shared" si="90"/>
        <v>0.0030882692233620075</v>
      </c>
      <c r="N404" s="67"/>
    </row>
    <row r="405" spans="1:14" s="32" customFormat="1" ht="51">
      <c r="A405" s="131">
        <v>400</v>
      </c>
      <c r="B405" s="15"/>
      <c r="C405" s="15"/>
      <c r="D405" s="46" t="s">
        <v>653</v>
      </c>
      <c r="E405" s="11">
        <v>1954080</v>
      </c>
      <c r="F405" s="11">
        <v>1995044</v>
      </c>
      <c r="G405" s="11">
        <v>1995044</v>
      </c>
      <c r="H405" s="27">
        <v>1724345</v>
      </c>
      <c r="I405" s="79">
        <v>1995044</v>
      </c>
      <c r="J405" s="71">
        <v>1995044</v>
      </c>
      <c r="K405" s="11">
        <v>1724345</v>
      </c>
      <c r="L405" s="61">
        <f t="shared" si="89"/>
        <v>1</v>
      </c>
      <c r="M405" s="61">
        <f t="shared" si="90"/>
        <v>0.006168758870274768</v>
      </c>
      <c r="N405" s="67"/>
    </row>
    <row r="406" spans="1:14" s="32" customFormat="1" ht="25.5">
      <c r="A406" s="132">
        <v>401</v>
      </c>
      <c r="B406" s="15"/>
      <c r="C406" s="15"/>
      <c r="D406" s="37" t="s">
        <v>247</v>
      </c>
      <c r="E406" s="11"/>
      <c r="F406" s="11">
        <v>66420</v>
      </c>
      <c r="G406" s="11"/>
      <c r="H406" s="27"/>
      <c r="I406" s="79">
        <v>65552</v>
      </c>
      <c r="J406" s="71"/>
      <c r="K406" s="11"/>
      <c r="L406" s="61">
        <f t="shared" si="89"/>
        <v>0.9869316470942487</v>
      </c>
      <c r="M406" s="61">
        <f t="shared" si="90"/>
        <v>0.00020268950532632444</v>
      </c>
      <c r="N406" s="67"/>
    </row>
    <row r="407" spans="1:14" s="32" customFormat="1" ht="25.5">
      <c r="A407" s="131">
        <v>402</v>
      </c>
      <c r="B407" s="15"/>
      <c r="C407" s="15"/>
      <c r="D407" s="37" t="s">
        <v>248</v>
      </c>
      <c r="E407" s="11"/>
      <c r="F407" s="11">
        <v>170000</v>
      </c>
      <c r="G407" s="11"/>
      <c r="H407" s="27"/>
      <c r="I407" s="79">
        <v>19947</v>
      </c>
      <c r="J407" s="71"/>
      <c r="K407" s="11"/>
      <c r="L407" s="61">
        <f t="shared" si="89"/>
        <v>0.11733529411764707</v>
      </c>
      <c r="M407" s="61">
        <f t="shared" si="90"/>
        <v>6.167695207993949E-05</v>
      </c>
      <c r="N407" s="67"/>
    </row>
    <row r="408" spans="1:14" s="32" customFormat="1" ht="51">
      <c r="A408" s="132">
        <v>403</v>
      </c>
      <c r="B408" s="15"/>
      <c r="C408" s="15"/>
      <c r="D408" s="46" t="s">
        <v>338</v>
      </c>
      <c r="E408" s="11">
        <v>694920</v>
      </c>
      <c r="F408" s="11">
        <v>715441</v>
      </c>
      <c r="G408" s="11">
        <v>715441</v>
      </c>
      <c r="H408" s="27"/>
      <c r="I408" s="79">
        <v>715441</v>
      </c>
      <c r="J408" s="71">
        <v>715441</v>
      </c>
      <c r="K408" s="11"/>
      <c r="L408" s="61">
        <f t="shared" si="89"/>
        <v>1</v>
      </c>
      <c r="M408" s="61">
        <f t="shared" si="90"/>
        <v>0.0022121732728241834</v>
      </c>
      <c r="N408" s="67"/>
    </row>
    <row r="409" spans="1:14" s="32" customFormat="1" ht="12.75">
      <c r="A409" s="131">
        <v>404</v>
      </c>
      <c r="B409" s="33"/>
      <c r="C409" s="33">
        <v>85203</v>
      </c>
      <c r="D409" s="38" t="s">
        <v>581</v>
      </c>
      <c r="E409" s="29">
        <f aca="true" t="shared" si="94" ref="E409:K409">SUM(E410:E413)</f>
        <v>317800</v>
      </c>
      <c r="F409" s="29">
        <f t="shared" si="94"/>
        <v>444960</v>
      </c>
      <c r="G409" s="29">
        <f>SUM(G410:G413)</f>
        <v>444960</v>
      </c>
      <c r="H409" s="64">
        <f>SUM(H410:H413)</f>
        <v>217710</v>
      </c>
      <c r="I409" s="78">
        <f t="shared" si="94"/>
        <v>438928</v>
      </c>
      <c r="J409" s="76">
        <f t="shared" si="94"/>
        <v>438928</v>
      </c>
      <c r="K409" s="29">
        <f t="shared" si="94"/>
        <v>216799</v>
      </c>
      <c r="L409" s="265">
        <f t="shared" si="89"/>
        <v>0.9864437252786767</v>
      </c>
      <c r="M409" s="267">
        <f t="shared" si="90"/>
        <v>0.0013571835976609857</v>
      </c>
      <c r="N409" s="67"/>
    </row>
    <row r="410" spans="1:14" s="32" customFormat="1" ht="25.5">
      <c r="A410" s="132">
        <v>405</v>
      </c>
      <c r="B410" s="15"/>
      <c r="C410" s="15"/>
      <c r="D410" s="37" t="s">
        <v>339</v>
      </c>
      <c r="E410" s="11">
        <v>24000</v>
      </c>
      <c r="F410" s="11">
        <v>24000</v>
      </c>
      <c r="G410" s="11">
        <v>24000</v>
      </c>
      <c r="H410" s="27"/>
      <c r="I410" s="79">
        <v>23926</v>
      </c>
      <c r="J410" s="71">
        <v>23926</v>
      </c>
      <c r="K410" s="11"/>
      <c r="L410" s="61">
        <f t="shared" si="89"/>
        <v>0.9969166666666667</v>
      </c>
      <c r="M410" s="61">
        <f t="shared" si="90"/>
        <v>7.398018526418169E-05</v>
      </c>
      <c r="N410" s="67"/>
    </row>
    <row r="411" spans="1:14" s="32" customFormat="1" ht="76.5">
      <c r="A411" s="131">
        <v>406</v>
      </c>
      <c r="B411" s="15"/>
      <c r="C411" s="15"/>
      <c r="D411" s="37" t="s">
        <v>249</v>
      </c>
      <c r="E411" s="11">
        <v>229000</v>
      </c>
      <c r="F411" s="11">
        <v>286860</v>
      </c>
      <c r="G411" s="11">
        <v>286860</v>
      </c>
      <c r="H411" s="27">
        <v>217710</v>
      </c>
      <c r="I411" s="79">
        <v>285949</v>
      </c>
      <c r="J411" s="71">
        <v>285949</v>
      </c>
      <c r="K411" s="11">
        <v>216799</v>
      </c>
      <c r="L411" s="61">
        <f t="shared" si="89"/>
        <v>0.9968242348183783</v>
      </c>
      <c r="M411" s="61">
        <f t="shared" si="90"/>
        <v>0.0008841661788893877</v>
      </c>
      <c r="N411" s="67"/>
    </row>
    <row r="412" spans="1:14" s="32" customFormat="1" ht="76.5">
      <c r="A412" s="132">
        <v>407</v>
      </c>
      <c r="B412" s="15"/>
      <c r="C412" s="15"/>
      <c r="D412" s="37" t="s">
        <v>250</v>
      </c>
      <c r="E412" s="11"/>
      <c r="F412" s="11">
        <v>106200</v>
      </c>
      <c r="G412" s="11">
        <v>106200</v>
      </c>
      <c r="H412" s="27"/>
      <c r="I412" s="79">
        <v>106200</v>
      </c>
      <c r="J412" s="71">
        <v>106200</v>
      </c>
      <c r="K412" s="11"/>
      <c r="L412" s="61">
        <f t="shared" si="89"/>
        <v>1</v>
      </c>
      <c r="M412" s="61">
        <f t="shared" si="90"/>
        <v>0.0003283748087877663</v>
      </c>
      <c r="N412" s="67"/>
    </row>
    <row r="413" spans="1:14" s="32" customFormat="1" ht="25.5">
      <c r="A413" s="131">
        <v>408</v>
      </c>
      <c r="B413" s="15"/>
      <c r="C413" s="15"/>
      <c r="D413" s="37" t="s">
        <v>340</v>
      </c>
      <c r="E413" s="11">
        <v>64800</v>
      </c>
      <c r="F413" s="11">
        <v>27900</v>
      </c>
      <c r="G413" s="11">
        <v>27900</v>
      </c>
      <c r="H413" s="27"/>
      <c r="I413" s="79">
        <v>22853</v>
      </c>
      <c r="J413" s="71">
        <v>22853</v>
      </c>
      <c r="K413" s="11"/>
      <c r="L413" s="61">
        <f t="shared" si="89"/>
        <v>0.8191039426523298</v>
      </c>
      <c r="M413" s="61">
        <f t="shared" si="90"/>
        <v>7.066242471964993E-05</v>
      </c>
      <c r="N413" s="67"/>
    </row>
    <row r="414" spans="1:14" s="32" customFormat="1" ht="12.75">
      <c r="A414" s="132">
        <v>409</v>
      </c>
      <c r="B414" s="15"/>
      <c r="C414" s="33">
        <v>85204</v>
      </c>
      <c r="D414" s="47" t="s">
        <v>582</v>
      </c>
      <c r="E414" s="29">
        <f aca="true" t="shared" si="95" ref="E414:K414">E415</f>
        <v>2290000</v>
      </c>
      <c r="F414" s="29">
        <f t="shared" si="95"/>
        <v>2460714</v>
      </c>
      <c r="G414" s="29">
        <f t="shared" si="95"/>
        <v>2460714</v>
      </c>
      <c r="H414" s="64">
        <f t="shared" si="95"/>
        <v>19000</v>
      </c>
      <c r="I414" s="78">
        <f t="shared" si="95"/>
        <v>2055526</v>
      </c>
      <c r="J414" s="76">
        <f t="shared" si="95"/>
        <v>2055526</v>
      </c>
      <c r="K414" s="29">
        <f t="shared" si="95"/>
        <v>6369</v>
      </c>
      <c r="L414" s="265">
        <f t="shared" si="89"/>
        <v>0.8353372232612161</v>
      </c>
      <c r="M414" s="267">
        <f t="shared" si="90"/>
        <v>0.006355771725125066</v>
      </c>
      <c r="N414" s="67"/>
    </row>
    <row r="415" spans="1:14" s="32" customFormat="1" ht="12.75">
      <c r="A415" s="131">
        <v>410</v>
      </c>
      <c r="B415" s="15"/>
      <c r="C415" s="15"/>
      <c r="D415" s="35" t="s">
        <v>449</v>
      </c>
      <c r="E415" s="11">
        <v>2290000</v>
      </c>
      <c r="F415" s="11">
        <v>2460714</v>
      </c>
      <c r="G415" s="11">
        <v>2460714</v>
      </c>
      <c r="H415" s="27">
        <v>19000</v>
      </c>
      <c r="I415" s="79">
        <v>2055526</v>
      </c>
      <c r="J415" s="71">
        <v>2055526</v>
      </c>
      <c r="K415" s="11">
        <v>6369</v>
      </c>
      <c r="L415" s="61">
        <f t="shared" si="89"/>
        <v>0.8353372232612161</v>
      </c>
      <c r="M415" s="61">
        <f t="shared" si="90"/>
        <v>0.006355771725125066</v>
      </c>
      <c r="N415" s="67"/>
    </row>
    <row r="416" spans="1:14" s="32" customFormat="1" ht="38.25">
      <c r="A416" s="132">
        <v>411</v>
      </c>
      <c r="B416" s="15"/>
      <c r="C416" s="33">
        <v>85212</v>
      </c>
      <c r="D416" s="47" t="s">
        <v>163</v>
      </c>
      <c r="E416" s="29">
        <f aca="true" t="shared" si="96" ref="E416:K416">SUM(E417:E419)</f>
        <v>0</v>
      </c>
      <c r="F416" s="29">
        <f t="shared" si="96"/>
        <v>9361015</v>
      </c>
      <c r="G416" s="29">
        <f>SUM(G417:G419)</f>
        <v>9315706</v>
      </c>
      <c r="H416" s="64">
        <f>SUM(H417:H419)</f>
        <v>294739</v>
      </c>
      <c r="I416" s="78">
        <f t="shared" si="96"/>
        <v>9348972</v>
      </c>
      <c r="J416" s="76">
        <f t="shared" si="96"/>
        <v>9303704</v>
      </c>
      <c r="K416" s="29">
        <f t="shared" si="96"/>
        <v>294274</v>
      </c>
      <c r="L416" s="265">
        <f t="shared" si="89"/>
        <v>0.9987134942097625</v>
      </c>
      <c r="M416" s="267">
        <f t="shared" si="90"/>
        <v>0.028907409537308672</v>
      </c>
      <c r="N416" s="67"/>
    </row>
    <row r="417" spans="1:14" s="32" customFormat="1" ht="63.75">
      <c r="A417" s="131">
        <v>412</v>
      </c>
      <c r="B417" s="15"/>
      <c r="C417" s="15"/>
      <c r="D417" s="35" t="s">
        <v>164</v>
      </c>
      <c r="E417" s="11"/>
      <c r="F417" s="11">
        <v>9290661</v>
      </c>
      <c r="G417" s="11">
        <v>9290661</v>
      </c>
      <c r="H417" s="27">
        <v>294739</v>
      </c>
      <c r="I417" s="79">
        <v>9286017</v>
      </c>
      <c r="J417" s="71">
        <v>9286017</v>
      </c>
      <c r="K417" s="11">
        <v>294274</v>
      </c>
      <c r="L417" s="61">
        <f t="shared" si="89"/>
        <v>0.999500143208325</v>
      </c>
      <c r="M417" s="61">
        <f t="shared" si="90"/>
        <v>0.02871275006379423</v>
      </c>
      <c r="N417" s="67"/>
    </row>
    <row r="418" spans="1:14" s="32" customFormat="1" ht="76.5">
      <c r="A418" s="132">
        <v>413</v>
      </c>
      <c r="B418" s="15"/>
      <c r="C418" s="15"/>
      <c r="D418" s="35" t="s">
        <v>165</v>
      </c>
      <c r="E418" s="11"/>
      <c r="F418" s="11">
        <v>45309</v>
      </c>
      <c r="G418" s="11"/>
      <c r="H418" s="27"/>
      <c r="I418" s="79">
        <v>45268</v>
      </c>
      <c r="J418" s="71"/>
      <c r="K418" s="11"/>
      <c r="L418" s="61">
        <f t="shared" si="89"/>
        <v>0.9990951025182635</v>
      </c>
      <c r="M418" s="61">
        <f t="shared" si="90"/>
        <v>0.00013997053525616388</v>
      </c>
      <c r="N418" s="67"/>
    </row>
    <row r="419" spans="1:14" s="32" customFormat="1" ht="76.5">
      <c r="A419" s="131">
        <v>414</v>
      </c>
      <c r="B419" s="15"/>
      <c r="C419" s="15"/>
      <c r="D419" s="46" t="s">
        <v>251</v>
      </c>
      <c r="E419" s="11"/>
      <c r="F419" s="11">
        <v>25045</v>
      </c>
      <c r="G419" s="11">
        <v>25045</v>
      </c>
      <c r="H419" s="27"/>
      <c r="I419" s="79">
        <v>17687</v>
      </c>
      <c r="J419" s="71">
        <v>17687</v>
      </c>
      <c r="K419" s="11"/>
      <c r="L419" s="61">
        <f t="shared" si="89"/>
        <v>0.7062088241165901</v>
      </c>
      <c r="M419" s="61">
        <f t="shared" si="90"/>
        <v>5.468893825827893E-05</v>
      </c>
      <c r="N419" s="67"/>
    </row>
    <row r="420" spans="1:14" s="32" customFormat="1" ht="38.25">
      <c r="A420" s="132">
        <v>415</v>
      </c>
      <c r="B420" s="33"/>
      <c r="C420" s="33">
        <v>85213</v>
      </c>
      <c r="D420" s="38" t="s">
        <v>654</v>
      </c>
      <c r="E420" s="29">
        <f aca="true" t="shared" si="97" ref="E420:K420">E421</f>
        <v>202000</v>
      </c>
      <c r="F420" s="29">
        <f t="shared" si="97"/>
        <v>202000</v>
      </c>
      <c r="G420" s="29">
        <f t="shared" si="97"/>
        <v>202000</v>
      </c>
      <c r="H420" s="64">
        <f t="shared" si="97"/>
        <v>0</v>
      </c>
      <c r="I420" s="78">
        <f t="shared" si="97"/>
        <v>138549</v>
      </c>
      <c r="J420" s="76">
        <f t="shared" si="97"/>
        <v>138549</v>
      </c>
      <c r="K420" s="29">
        <f t="shared" si="97"/>
        <v>0</v>
      </c>
      <c r="L420" s="265">
        <f t="shared" si="89"/>
        <v>0.6858861386138614</v>
      </c>
      <c r="M420" s="267">
        <f t="shared" si="90"/>
        <v>0.0004283992597244466</v>
      </c>
      <c r="N420" s="67"/>
    </row>
    <row r="421" spans="1:14" s="32" customFormat="1" ht="51">
      <c r="A421" s="131">
        <v>416</v>
      </c>
      <c r="B421" s="33"/>
      <c r="C421" s="33"/>
      <c r="D421" s="35" t="s">
        <v>343</v>
      </c>
      <c r="E421" s="11">
        <v>202000</v>
      </c>
      <c r="F421" s="11">
        <v>202000</v>
      </c>
      <c r="G421" s="11">
        <v>202000</v>
      </c>
      <c r="H421" s="27"/>
      <c r="I421" s="79">
        <v>138549</v>
      </c>
      <c r="J421" s="71">
        <v>138549</v>
      </c>
      <c r="K421" s="11"/>
      <c r="L421" s="61">
        <f t="shared" si="89"/>
        <v>0.6858861386138614</v>
      </c>
      <c r="M421" s="61">
        <f t="shared" si="90"/>
        <v>0.0004283992597244466</v>
      </c>
      <c r="N421" s="67"/>
    </row>
    <row r="422" spans="1:14" s="32" customFormat="1" ht="25.5">
      <c r="A422" s="132">
        <v>417</v>
      </c>
      <c r="B422" s="33"/>
      <c r="C422" s="33">
        <v>85214</v>
      </c>
      <c r="D422" s="38" t="s">
        <v>689</v>
      </c>
      <c r="E422" s="29">
        <f aca="true" t="shared" si="98" ref="E422:K422">SUM(E423:E425)</f>
        <v>4325800</v>
      </c>
      <c r="F422" s="29">
        <f t="shared" si="98"/>
        <v>3864125</v>
      </c>
      <c r="G422" s="29">
        <f>SUM(G423:G425)</f>
        <v>3864125</v>
      </c>
      <c r="H422" s="64">
        <f>SUM(H423:H425)</f>
        <v>91653</v>
      </c>
      <c r="I422" s="78">
        <f t="shared" si="98"/>
        <v>3650904</v>
      </c>
      <c r="J422" s="76">
        <f t="shared" si="98"/>
        <v>3650904</v>
      </c>
      <c r="K422" s="29">
        <f t="shared" si="98"/>
        <v>90653</v>
      </c>
      <c r="L422" s="265">
        <f t="shared" si="89"/>
        <v>0.9448203668359589</v>
      </c>
      <c r="M422" s="267">
        <f t="shared" si="90"/>
        <v>0.011288746731661874</v>
      </c>
      <c r="N422" s="67"/>
    </row>
    <row r="423" spans="1:14" s="32" customFormat="1" ht="12.75">
      <c r="A423" s="131">
        <v>418</v>
      </c>
      <c r="B423" s="33"/>
      <c r="C423" s="33"/>
      <c r="D423" s="36" t="s">
        <v>449</v>
      </c>
      <c r="E423" s="11">
        <v>1297800</v>
      </c>
      <c r="F423" s="11">
        <v>1612200</v>
      </c>
      <c r="G423" s="11">
        <v>1612200</v>
      </c>
      <c r="H423" s="27"/>
      <c r="I423" s="79">
        <v>1603864</v>
      </c>
      <c r="J423" s="71">
        <v>1603864</v>
      </c>
      <c r="K423" s="11"/>
      <c r="L423" s="61">
        <f t="shared" si="89"/>
        <v>0.9948294256295745</v>
      </c>
      <c r="M423" s="61">
        <f t="shared" si="90"/>
        <v>0.004959214070824689</v>
      </c>
      <c r="N423" s="67"/>
    </row>
    <row r="424" spans="1:14" s="32" customFormat="1" ht="51">
      <c r="A424" s="132">
        <v>419</v>
      </c>
      <c r="B424" s="33"/>
      <c r="C424" s="33"/>
      <c r="D424" s="35" t="s">
        <v>343</v>
      </c>
      <c r="E424" s="11">
        <v>3028000</v>
      </c>
      <c r="F424" s="11">
        <v>1839133</v>
      </c>
      <c r="G424" s="11">
        <v>1839133</v>
      </c>
      <c r="H424" s="27">
        <v>91653</v>
      </c>
      <c r="I424" s="79">
        <v>1691957</v>
      </c>
      <c r="J424" s="71">
        <v>1691957</v>
      </c>
      <c r="K424" s="11">
        <v>90653</v>
      </c>
      <c r="L424" s="61">
        <f t="shared" si="89"/>
        <v>0.9199753362046138</v>
      </c>
      <c r="M424" s="61">
        <f t="shared" si="90"/>
        <v>0.005231601283918292</v>
      </c>
      <c r="N424" s="67"/>
    </row>
    <row r="425" spans="1:14" s="32" customFormat="1" ht="38.25">
      <c r="A425" s="131">
        <v>420</v>
      </c>
      <c r="B425" s="33"/>
      <c r="C425" s="33"/>
      <c r="D425" s="35" t="s">
        <v>166</v>
      </c>
      <c r="E425" s="11"/>
      <c r="F425" s="11">
        <v>412792</v>
      </c>
      <c r="G425" s="11">
        <v>412792</v>
      </c>
      <c r="H425" s="27"/>
      <c r="I425" s="79">
        <v>355083</v>
      </c>
      <c r="J425" s="71">
        <v>355083</v>
      </c>
      <c r="K425" s="11"/>
      <c r="L425" s="61">
        <f t="shared" si="89"/>
        <v>0.8601983565572976</v>
      </c>
      <c r="M425" s="61">
        <f t="shared" si="90"/>
        <v>0.0010979313769188927</v>
      </c>
      <c r="N425" s="67"/>
    </row>
    <row r="426" spans="1:14" s="32" customFormat="1" ht="12.75">
      <c r="A426" s="132">
        <v>421</v>
      </c>
      <c r="B426" s="33"/>
      <c r="C426" s="33">
        <v>85215</v>
      </c>
      <c r="D426" s="38" t="s">
        <v>584</v>
      </c>
      <c r="E426" s="29">
        <f aca="true" t="shared" si="99" ref="E426:K426">E427</f>
        <v>5200000</v>
      </c>
      <c r="F426" s="29">
        <f t="shared" si="99"/>
        <v>5200000</v>
      </c>
      <c r="G426" s="29">
        <f t="shared" si="99"/>
        <v>5200000</v>
      </c>
      <c r="H426" s="64">
        <f t="shared" si="99"/>
        <v>0</v>
      </c>
      <c r="I426" s="78">
        <f t="shared" si="99"/>
        <v>4628606</v>
      </c>
      <c r="J426" s="76">
        <f t="shared" si="99"/>
        <v>4628606</v>
      </c>
      <c r="K426" s="29">
        <f t="shared" si="99"/>
        <v>0</v>
      </c>
      <c r="L426" s="265">
        <f t="shared" si="89"/>
        <v>0.8901165384615385</v>
      </c>
      <c r="M426" s="267">
        <f t="shared" si="90"/>
        <v>0.014311841903991597</v>
      </c>
      <c r="N426" s="67"/>
    </row>
    <row r="427" spans="1:14" s="32" customFormat="1" ht="12.75">
      <c r="A427" s="131">
        <v>422</v>
      </c>
      <c r="B427" s="33"/>
      <c r="C427" s="33"/>
      <c r="D427" s="36" t="s">
        <v>449</v>
      </c>
      <c r="E427" s="11">
        <v>5200000</v>
      </c>
      <c r="F427" s="11">
        <v>5200000</v>
      </c>
      <c r="G427" s="11">
        <v>5200000</v>
      </c>
      <c r="H427" s="27"/>
      <c r="I427" s="79">
        <v>4628606</v>
      </c>
      <c r="J427" s="71">
        <v>4628606</v>
      </c>
      <c r="K427" s="11"/>
      <c r="L427" s="61">
        <f t="shared" si="89"/>
        <v>0.8901165384615385</v>
      </c>
      <c r="M427" s="61">
        <f t="shared" si="90"/>
        <v>0.014311841903991597</v>
      </c>
      <c r="N427" s="67"/>
    </row>
    <row r="428" spans="1:14" s="32" customFormat="1" ht="25.5">
      <c r="A428" s="132">
        <v>423</v>
      </c>
      <c r="B428" s="33"/>
      <c r="C428" s="33">
        <v>85216</v>
      </c>
      <c r="D428" s="47" t="s">
        <v>686</v>
      </c>
      <c r="E428" s="29">
        <f aca="true" t="shared" si="100" ref="E428:K428">SUM(E429:E430)</f>
        <v>373800</v>
      </c>
      <c r="F428" s="29">
        <f t="shared" si="100"/>
        <v>40003</v>
      </c>
      <c r="G428" s="29">
        <f>SUM(G429:G430)</f>
        <v>40003</v>
      </c>
      <c r="H428" s="64">
        <f>SUM(H429:H430)</f>
        <v>0</v>
      </c>
      <c r="I428" s="78">
        <f t="shared" si="100"/>
        <v>36946</v>
      </c>
      <c r="J428" s="76">
        <f t="shared" si="100"/>
        <v>36946</v>
      </c>
      <c r="K428" s="29">
        <f t="shared" si="100"/>
        <v>0</v>
      </c>
      <c r="L428" s="265">
        <f t="shared" si="89"/>
        <v>0.9235807314451416</v>
      </c>
      <c r="M428" s="267">
        <f t="shared" si="90"/>
        <v>0.00011423856577658015</v>
      </c>
      <c r="N428" s="67"/>
    </row>
    <row r="429" spans="1:14" s="32" customFormat="1" ht="63.75">
      <c r="A429" s="131">
        <v>424</v>
      </c>
      <c r="B429" s="33"/>
      <c r="C429" s="33"/>
      <c r="D429" s="46" t="s">
        <v>252</v>
      </c>
      <c r="E429" s="11">
        <v>334000</v>
      </c>
      <c r="F429" s="11">
        <v>25248</v>
      </c>
      <c r="G429" s="11">
        <v>25248</v>
      </c>
      <c r="H429" s="27"/>
      <c r="I429" s="79">
        <v>25106</v>
      </c>
      <c r="J429" s="71">
        <v>25106</v>
      </c>
      <c r="K429" s="11"/>
      <c r="L429" s="61">
        <f t="shared" si="89"/>
        <v>0.9943757921419518</v>
      </c>
      <c r="M429" s="61">
        <f t="shared" si="90"/>
        <v>7.762879425071242E-05</v>
      </c>
      <c r="N429" s="67"/>
    </row>
    <row r="430" spans="1:14" s="32" customFormat="1" ht="76.5">
      <c r="A430" s="132">
        <v>425</v>
      </c>
      <c r="B430" s="33"/>
      <c r="C430" s="33"/>
      <c r="D430" s="46" t="s">
        <v>251</v>
      </c>
      <c r="E430" s="11">
        <v>39800</v>
      </c>
      <c r="F430" s="11">
        <v>14755</v>
      </c>
      <c r="G430" s="11">
        <v>14755</v>
      </c>
      <c r="H430" s="27"/>
      <c r="I430" s="79">
        <v>11840</v>
      </c>
      <c r="J430" s="71">
        <v>11840</v>
      </c>
      <c r="K430" s="11"/>
      <c r="L430" s="61">
        <f t="shared" si="89"/>
        <v>0.8024398508980006</v>
      </c>
      <c r="M430" s="61">
        <f t="shared" si="90"/>
        <v>3.6609771525867724E-05</v>
      </c>
      <c r="N430" s="67"/>
    </row>
    <row r="431" spans="1:14" s="32" customFormat="1" ht="12.75">
      <c r="A431" s="131">
        <v>426</v>
      </c>
      <c r="B431" s="33"/>
      <c r="C431" s="33">
        <v>85218</v>
      </c>
      <c r="D431" s="47" t="s">
        <v>585</v>
      </c>
      <c r="E431" s="29">
        <f aca="true" t="shared" si="101" ref="E431:K431">E432</f>
        <v>58600</v>
      </c>
      <c r="F431" s="29">
        <f t="shared" si="101"/>
        <v>58600</v>
      </c>
      <c r="G431" s="29">
        <f t="shared" si="101"/>
        <v>58600</v>
      </c>
      <c r="H431" s="64">
        <f t="shared" si="101"/>
        <v>53300</v>
      </c>
      <c r="I431" s="78">
        <f t="shared" si="101"/>
        <v>58343</v>
      </c>
      <c r="J431" s="76">
        <f t="shared" si="101"/>
        <v>58343</v>
      </c>
      <c r="K431" s="29">
        <f t="shared" si="101"/>
        <v>53160</v>
      </c>
      <c r="L431" s="265">
        <f t="shared" si="89"/>
        <v>0.9956143344709898</v>
      </c>
      <c r="M431" s="267">
        <f t="shared" si="90"/>
        <v>0.00018039897805183284</v>
      </c>
      <c r="N431" s="67"/>
    </row>
    <row r="432" spans="1:14" s="32" customFormat="1" ht="12.75">
      <c r="A432" s="132">
        <v>427</v>
      </c>
      <c r="B432" s="33"/>
      <c r="C432" s="33"/>
      <c r="D432" s="35" t="s">
        <v>449</v>
      </c>
      <c r="E432" s="11">
        <v>58600</v>
      </c>
      <c r="F432" s="11">
        <v>58600</v>
      </c>
      <c r="G432" s="11">
        <v>58600</v>
      </c>
      <c r="H432" s="27">
        <v>53300</v>
      </c>
      <c r="I432" s="79">
        <v>58343</v>
      </c>
      <c r="J432" s="71">
        <v>58343</v>
      </c>
      <c r="K432" s="11">
        <v>53160</v>
      </c>
      <c r="L432" s="61">
        <f t="shared" si="89"/>
        <v>0.9956143344709898</v>
      </c>
      <c r="M432" s="61">
        <f t="shared" si="90"/>
        <v>0.00018039897805183284</v>
      </c>
      <c r="N432" s="67"/>
    </row>
    <row r="433" spans="1:14" s="32" customFormat="1" ht="12.75">
      <c r="A433" s="131">
        <v>428</v>
      </c>
      <c r="B433" s="33"/>
      <c r="C433" s="33">
        <v>85219</v>
      </c>
      <c r="D433" s="38" t="s">
        <v>586</v>
      </c>
      <c r="E433" s="29">
        <f aca="true" t="shared" si="102" ref="E433:K433">SUM(E434:E439)+E441</f>
        <v>3548300</v>
      </c>
      <c r="F433" s="29">
        <f t="shared" si="102"/>
        <v>3640600</v>
      </c>
      <c r="G433" s="29">
        <f>SUM(G434:G439)+G441</f>
        <v>3519000</v>
      </c>
      <c r="H433" s="64">
        <f>SUM(H434:H439)+H441</f>
        <v>2852850</v>
      </c>
      <c r="I433" s="78">
        <f t="shared" si="102"/>
        <v>3615321</v>
      </c>
      <c r="J433" s="76">
        <f t="shared" si="102"/>
        <v>3503038</v>
      </c>
      <c r="K433" s="29">
        <f t="shared" si="102"/>
        <v>2843849</v>
      </c>
      <c r="L433" s="265">
        <f t="shared" si="89"/>
        <v>0.9930563643355491</v>
      </c>
      <c r="M433" s="267">
        <f t="shared" si="90"/>
        <v>0.011178722618468888</v>
      </c>
      <c r="N433" s="67"/>
    </row>
    <row r="434" spans="1:14" s="32" customFormat="1" ht="25.5">
      <c r="A434" s="132">
        <v>429</v>
      </c>
      <c r="B434" s="33"/>
      <c r="C434" s="33"/>
      <c r="D434" s="37" t="s">
        <v>342</v>
      </c>
      <c r="E434" s="11">
        <v>1687700</v>
      </c>
      <c r="F434" s="11">
        <v>1726000</v>
      </c>
      <c r="G434" s="11">
        <v>1726000</v>
      </c>
      <c r="H434" s="27">
        <v>1369000</v>
      </c>
      <c r="I434" s="79">
        <v>1711527</v>
      </c>
      <c r="J434" s="71">
        <v>1711527</v>
      </c>
      <c r="K434" s="11">
        <v>1360225</v>
      </c>
      <c r="L434" s="61">
        <f t="shared" si="89"/>
        <v>0.9916147161066049</v>
      </c>
      <c r="M434" s="61">
        <f t="shared" si="90"/>
        <v>0.005292112536347451</v>
      </c>
      <c r="N434" s="67"/>
    </row>
    <row r="435" spans="1:14" s="32" customFormat="1" ht="51">
      <c r="A435" s="131">
        <v>430</v>
      </c>
      <c r="B435" s="33"/>
      <c r="C435" s="33"/>
      <c r="D435" s="35" t="s">
        <v>670</v>
      </c>
      <c r="E435" s="11">
        <v>1085000</v>
      </c>
      <c r="F435" s="11">
        <v>414443</v>
      </c>
      <c r="G435" s="11">
        <v>414443</v>
      </c>
      <c r="H435" s="27">
        <v>414231</v>
      </c>
      <c r="I435" s="79">
        <v>414443</v>
      </c>
      <c r="J435" s="71">
        <v>414443</v>
      </c>
      <c r="K435" s="11">
        <v>414231</v>
      </c>
      <c r="L435" s="61">
        <f t="shared" si="89"/>
        <v>1</v>
      </c>
      <c r="M435" s="61">
        <f t="shared" si="90"/>
        <v>0.0012814749611904728</v>
      </c>
      <c r="N435" s="67"/>
    </row>
    <row r="436" spans="1:14" s="32" customFormat="1" ht="38.25">
      <c r="A436" s="132">
        <v>431</v>
      </c>
      <c r="B436" s="33"/>
      <c r="C436" s="33"/>
      <c r="D436" s="35" t="s">
        <v>166</v>
      </c>
      <c r="E436" s="11"/>
      <c r="F436" s="11">
        <v>670557</v>
      </c>
      <c r="G436" s="11">
        <v>670557</v>
      </c>
      <c r="H436" s="27">
        <v>625669</v>
      </c>
      <c r="I436" s="79">
        <v>670557</v>
      </c>
      <c r="J436" s="71">
        <v>670557</v>
      </c>
      <c r="K436" s="11">
        <v>625669</v>
      </c>
      <c r="L436" s="61">
        <f t="shared" si="89"/>
        <v>1</v>
      </c>
      <c r="M436" s="61">
        <f t="shared" si="90"/>
        <v>0.002073390081509399</v>
      </c>
      <c r="N436" s="67"/>
    </row>
    <row r="437" spans="1:14" s="32" customFormat="1" ht="25.5">
      <c r="A437" s="131">
        <v>432</v>
      </c>
      <c r="B437" s="33"/>
      <c r="C437" s="33"/>
      <c r="D437" s="36" t="s">
        <v>167</v>
      </c>
      <c r="E437" s="11">
        <v>5000</v>
      </c>
      <c r="F437" s="11">
        <v>5000</v>
      </c>
      <c r="G437" s="11">
        <v>5000</v>
      </c>
      <c r="H437" s="27"/>
      <c r="I437" s="79">
        <v>4960</v>
      </c>
      <c r="J437" s="71">
        <v>4960</v>
      </c>
      <c r="K437" s="11"/>
      <c r="L437" s="61">
        <f t="shared" si="89"/>
        <v>0.992</v>
      </c>
      <c r="M437" s="61">
        <f t="shared" si="90"/>
        <v>1.533652590948513E-05</v>
      </c>
      <c r="N437" s="67"/>
    </row>
    <row r="438" spans="1:14" s="32" customFormat="1" ht="25.5">
      <c r="A438" s="132">
        <v>433</v>
      </c>
      <c r="B438" s="33"/>
      <c r="C438" s="33"/>
      <c r="D438" s="36" t="s">
        <v>168</v>
      </c>
      <c r="E438" s="11">
        <v>67600</v>
      </c>
      <c r="F438" s="11">
        <v>67600</v>
      </c>
      <c r="G438" s="11"/>
      <c r="H438" s="27"/>
      <c r="I438" s="79">
        <v>67593</v>
      </c>
      <c r="J438" s="71"/>
      <c r="K438" s="11"/>
      <c r="L438" s="61">
        <f t="shared" si="89"/>
        <v>0.999896449704142</v>
      </c>
      <c r="M438" s="61">
        <f t="shared" si="90"/>
        <v>0.000209000362056417</v>
      </c>
      <c r="N438" s="67"/>
    </row>
    <row r="439" spans="1:14" s="32" customFormat="1" ht="38.25">
      <c r="A439" s="131">
        <v>434</v>
      </c>
      <c r="B439" s="33"/>
      <c r="C439" s="33"/>
      <c r="D439" s="37" t="s">
        <v>253</v>
      </c>
      <c r="E439" s="11">
        <v>703000</v>
      </c>
      <c r="F439" s="11">
        <v>703000</v>
      </c>
      <c r="G439" s="11">
        <v>703000</v>
      </c>
      <c r="H439" s="27">
        <v>443950</v>
      </c>
      <c r="I439" s="79">
        <v>701551</v>
      </c>
      <c r="J439" s="71">
        <v>701551</v>
      </c>
      <c r="K439" s="11">
        <v>443724</v>
      </c>
      <c r="L439" s="61">
        <f t="shared" si="89"/>
        <v>0.9979388335704125</v>
      </c>
      <c r="M439" s="61">
        <f t="shared" si="90"/>
        <v>0.002169224816194597</v>
      </c>
      <c r="N439" s="67"/>
    </row>
    <row r="440" spans="1:14" s="32" customFormat="1" ht="25.5">
      <c r="A440" s="132">
        <v>435</v>
      </c>
      <c r="B440" s="33"/>
      <c r="C440" s="33"/>
      <c r="D440" s="36" t="s">
        <v>310</v>
      </c>
      <c r="E440" s="11">
        <v>347500</v>
      </c>
      <c r="F440" s="11">
        <v>347500</v>
      </c>
      <c r="G440" s="11">
        <v>347500</v>
      </c>
      <c r="H440" s="27"/>
      <c r="I440" s="79">
        <v>347500</v>
      </c>
      <c r="J440" s="71">
        <v>347500</v>
      </c>
      <c r="K440" s="11"/>
      <c r="L440" s="61">
        <f t="shared" si="89"/>
        <v>1</v>
      </c>
      <c r="M440" s="61">
        <f t="shared" si="90"/>
        <v>0.0010744844261181617</v>
      </c>
      <c r="N440" s="67"/>
    </row>
    <row r="441" spans="1:14" s="32" customFormat="1" ht="38.25">
      <c r="A441" s="131">
        <v>436</v>
      </c>
      <c r="B441" s="33"/>
      <c r="C441" s="33"/>
      <c r="D441" s="36" t="s">
        <v>169</v>
      </c>
      <c r="E441" s="11"/>
      <c r="F441" s="11">
        <v>54000</v>
      </c>
      <c r="G441" s="11"/>
      <c r="H441" s="27"/>
      <c r="I441" s="79">
        <v>44690</v>
      </c>
      <c r="J441" s="71"/>
      <c r="K441" s="11"/>
      <c r="L441" s="61">
        <f t="shared" si="89"/>
        <v>0.8275925925925925</v>
      </c>
      <c r="M441" s="61">
        <f t="shared" si="90"/>
        <v>0.0001381833352610666</v>
      </c>
      <c r="N441" s="67"/>
    </row>
    <row r="442" spans="1:14" s="32" customFormat="1" ht="38.25">
      <c r="A442" s="132">
        <v>437</v>
      </c>
      <c r="B442" s="33"/>
      <c r="C442" s="33">
        <v>85220</v>
      </c>
      <c r="D442" s="38" t="s">
        <v>587</v>
      </c>
      <c r="E442" s="29">
        <f aca="true" t="shared" si="103" ref="E442:K442">E443</f>
        <v>380000</v>
      </c>
      <c r="F442" s="29">
        <f t="shared" si="103"/>
        <v>380000</v>
      </c>
      <c r="G442" s="29">
        <f t="shared" si="103"/>
        <v>380000</v>
      </c>
      <c r="H442" s="64">
        <f t="shared" si="103"/>
        <v>330000</v>
      </c>
      <c r="I442" s="78">
        <f t="shared" si="103"/>
        <v>374511</v>
      </c>
      <c r="J442" s="76">
        <f t="shared" si="103"/>
        <v>374511</v>
      </c>
      <c r="K442" s="29">
        <f t="shared" si="103"/>
        <v>328696</v>
      </c>
      <c r="L442" s="265">
        <f t="shared" si="89"/>
        <v>0.9855552631578948</v>
      </c>
      <c r="M442" s="267">
        <f t="shared" si="90"/>
        <v>0.0011580035594530615</v>
      </c>
      <c r="N442" s="67"/>
    </row>
    <row r="443" spans="1:14" s="32" customFormat="1" ht="12.75">
      <c r="A443" s="131">
        <v>438</v>
      </c>
      <c r="B443" s="15"/>
      <c r="C443" s="15"/>
      <c r="D443" s="36" t="s">
        <v>449</v>
      </c>
      <c r="E443" s="11">
        <v>380000</v>
      </c>
      <c r="F443" s="11">
        <v>380000</v>
      </c>
      <c r="G443" s="11">
        <v>380000</v>
      </c>
      <c r="H443" s="27">
        <v>330000</v>
      </c>
      <c r="I443" s="79">
        <v>374511</v>
      </c>
      <c r="J443" s="71">
        <v>374511</v>
      </c>
      <c r="K443" s="11">
        <v>328696</v>
      </c>
      <c r="L443" s="61">
        <f t="shared" si="89"/>
        <v>0.9855552631578948</v>
      </c>
      <c r="M443" s="61">
        <f t="shared" si="90"/>
        <v>0.0011580035594530615</v>
      </c>
      <c r="N443" s="67"/>
    </row>
    <row r="444" spans="1:14" s="32" customFormat="1" ht="12.75">
      <c r="A444" s="132">
        <v>439</v>
      </c>
      <c r="B444" s="33"/>
      <c r="C444" s="33">
        <v>85226</v>
      </c>
      <c r="D444" s="38" t="s">
        <v>589</v>
      </c>
      <c r="E444" s="29">
        <f aca="true" t="shared" si="104" ref="E444:K444">E445</f>
        <v>283400</v>
      </c>
      <c r="F444" s="29">
        <f t="shared" si="104"/>
        <v>283400</v>
      </c>
      <c r="G444" s="29">
        <f t="shared" si="104"/>
        <v>283400</v>
      </c>
      <c r="H444" s="64">
        <f t="shared" si="104"/>
        <v>228400</v>
      </c>
      <c r="I444" s="78">
        <f t="shared" si="104"/>
        <v>270661</v>
      </c>
      <c r="J444" s="76">
        <f t="shared" si="104"/>
        <v>270661</v>
      </c>
      <c r="K444" s="29">
        <f t="shared" si="104"/>
        <v>222491</v>
      </c>
      <c r="L444" s="265">
        <f t="shared" si="89"/>
        <v>0.9550494001411433</v>
      </c>
      <c r="M444" s="267">
        <f t="shared" si="90"/>
        <v>0.0008368950482232166</v>
      </c>
      <c r="N444" s="67"/>
    </row>
    <row r="445" spans="1:14" s="32" customFormat="1" ht="25.5">
      <c r="A445" s="131">
        <v>440</v>
      </c>
      <c r="B445" s="15"/>
      <c r="C445" s="15"/>
      <c r="D445" s="37" t="s">
        <v>341</v>
      </c>
      <c r="E445" s="11">
        <v>283400</v>
      </c>
      <c r="F445" s="11">
        <v>283400</v>
      </c>
      <c r="G445" s="11">
        <v>283400</v>
      </c>
      <c r="H445" s="27">
        <v>228400</v>
      </c>
      <c r="I445" s="79">
        <v>270661</v>
      </c>
      <c r="J445" s="71">
        <v>270661</v>
      </c>
      <c r="K445" s="11">
        <v>222491</v>
      </c>
      <c r="L445" s="61">
        <f t="shared" si="89"/>
        <v>0.9550494001411433</v>
      </c>
      <c r="M445" s="61">
        <f t="shared" si="90"/>
        <v>0.0008368950482232166</v>
      </c>
      <c r="N445" s="67"/>
    </row>
    <row r="446" spans="1:14" s="32" customFormat="1" ht="25.5">
      <c r="A446" s="132">
        <v>441</v>
      </c>
      <c r="B446" s="33"/>
      <c r="C446" s="33">
        <v>85228</v>
      </c>
      <c r="D446" s="38" t="s">
        <v>687</v>
      </c>
      <c r="E446" s="29">
        <f aca="true" t="shared" si="105" ref="E446:K446">E447+E448</f>
        <v>779000</v>
      </c>
      <c r="F446" s="29">
        <f t="shared" si="105"/>
        <v>833600</v>
      </c>
      <c r="G446" s="29">
        <f>G447+G448</f>
        <v>833600</v>
      </c>
      <c r="H446" s="64">
        <f>H447+H448</f>
        <v>0</v>
      </c>
      <c r="I446" s="78">
        <f t="shared" si="105"/>
        <v>833583</v>
      </c>
      <c r="J446" s="76">
        <f t="shared" si="105"/>
        <v>833583</v>
      </c>
      <c r="K446" s="29">
        <f t="shared" si="105"/>
        <v>0</v>
      </c>
      <c r="L446" s="265">
        <f t="shared" si="89"/>
        <v>0.9999796065259117</v>
      </c>
      <c r="M446" s="267">
        <f t="shared" si="90"/>
        <v>0.0025774732413722462</v>
      </c>
      <c r="N446" s="67"/>
    </row>
    <row r="447" spans="1:14" s="32" customFormat="1" ht="12.75">
      <c r="A447" s="131">
        <v>442</v>
      </c>
      <c r="B447" s="33"/>
      <c r="C447" s="33"/>
      <c r="D447" s="36" t="s">
        <v>449</v>
      </c>
      <c r="E447" s="11">
        <v>700000</v>
      </c>
      <c r="F447" s="11">
        <v>754600</v>
      </c>
      <c r="G447" s="11">
        <v>754600</v>
      </c>
      <c r="H447" s="27"/>
      <c r="I447" s="79">
        <v>754584</v>
      </c>
      <c r="J447" s="71">
        <v>754584</v>
      </c>
      <c r="K447" s="11"/>
      <c r="L447" s="61">
        <f t="shared" si="89"/>
        <v>0.9999787967134905</v>
      </c>
      <c r="M447" s="61">
        <f t="shared" si="90"/>
        <v>0.002333205053807042</v>
      </c>
      <c r="N447" s="67"/>
    </row>
    <row r="448" spans="1:14" s="32" customFormat="1" ht="51">
      <c r="A448" s="132">
        <v>443</v>
      </c>
      <c r="B448" s="33"/>
      <c r="C448" s="33"/>
      <c r="D448" s="35" t="s">
        <v>670</v>
      </c>
      <c r="E448" s="11">
        <v>79000</v>
      </c>
      <c r="F448" s="11">
        <v>79000</v>
      </c>
      <c r="G448" s="11">
        <v>79000</v>
      </c>
      <c r="H448" s="27"/>
      <c r="I448" s="79">
        <v>78999</v>
      </c>
      <c r="J448" s="71">
        <v>78999</v>
      </c>
      <c r="K448" s="11"/>
      <c r="L448" s="61">
        <f t="shared" si="89"/>
        <v>0.9999873417721519</v>
      </c>
      <c r="M448" s="61">
        <f t="shared" si="90"/>
        <v>0.00024426818756520475</v>
      </c>
      <c r="N448" s="67"/>
    </row>
    <row r="449" spans="1:14" s="32" customFormat="1" ht="12.75">
      <c r="A449" s="131">
        <v>444</v>
      </c>
      <c r="B449" s="33"/>
      <c r="C449" s="33">
        <v>85295</v>
      </c>
      <c r="D449" s="38" t="s">
        <v>591</v>
      </c>
      <c r="E449" s="29">
        <f aca="true" t="shared" si="106" ref="E449:K449">SUM(E450:E455)</f>
        <v>705500</v>
      </c>
      <c r="F449" s="29">
        <f t="shared" si="106"/>
        <v>838290</v>
      </c>
      <c r="G449" s="29">
        <f>SUM(G450:G455)</f>
        <v>779360</v>
      </c>
      <c r="H449" s="64">
        <f>SUM(H450:H455)</f>
        <v>252600</v>
      </c>
      <c r="I449" s="78">
        <f t="shared" si="106"/>
        <v>706293</v>
      </c>
      <c r="J449" s="76">
        <f t="shared" si="106"/>
        <v>647369</v>
      </c>
      <c r="K449" s="29">
        <f t="shared" si="106"/>
        <v>227947</v>
      </c>
      <c r="L449" s="265">
        <f t="shared" si="89"/>
        <v>0.8425401710625201</v>
      </c>
      <c r="M449" s="267">
        <f t="shared" si="90"/>
        <v>0.0021838872770540284</v>
      </c>
      <c r="N449" s="67"/>
    </row>
    <row r="450" spans="1:14" s="32" customFormat="1" ht="12.75">
      <c r="A450" s="132">
        <v>445</v>
      </c>
      <c r="B450" s="15"/>
      <c r="C450" s="15"/>
      <c r="D450" s="36" t="s">
        <v>170</v>
      </c>
      <c r="E450" s="11">
        <v>576200</v>
      </c>
      <c r="F450" s="11">
        <v>547270</v>
      </c>
      <c r="G450" s="11">
        <v>547270</v>
      </c>
      <c r="H450" s="27">
        <v>216600</v>
      </c>
      <c r="I450" s="79">
        <v>459941</v>
      </c>
      <c r="J450" s="71">
        <v>459941</v>
      </c>
      <c r="K450" s="11">
        <v>192040</v>
      </c>
      <c r="L450" s="61">
        <f t="shared" si="89"/>
        <v>0.8404279423319385</v>
      </c>
      <c r="M450" s="61">
        <f t="shared" si="90"/>
        <v>0.0014221566659948588</v>
      </c>
      <c r="N450" s="67"/>
    </row>
    <row r="451" spans="1:14" s="32" customFormat="1" ht="25.5">
      <c r="A451" s="131">
        <v>446</v>
      </c>
      <c r="B451" s="15"/>
      <c r="C451" s="15"/>
      <c r="D451" s="36" t="s">
        <v>171</v>
      </c>
      <c r="E451" s="11">
        <v>80000</v>
      </c>
      <c r="F451" s="11">
        <v>58930</v>
      </c>
      <c r="G451" s="11"/>
      <c r="H451" s="27"/>
      <c r="I451" s="79">
        <v>58924</v>
      </c>
      <c r="J451" s="71"/>
      <c r="K451" s="11"/>
      <c r="L451" s="61">
        <f t="shared" si="89"/>
        <v>0.9998981842864415</v>
      </c>
      <c r="M451" s="61">
        <f t="shared" si="90"/>
        <v>0.00018219545417147212</v>
      </c>
      <c r="N451" s="67"/>
    </row>
    <row r="452" spans="1:14" s="32" customFormat="1" ht="12.75">
      <c r="A452" s="132">
        <v>447</v>
      </c>
      <c r="B452" s="15"/>
      <c r="C452" s="15"/>
      <c r="D452" s="36" t="s">
        <v>592</v>
      </c>
      <c r="E452" s="11">
        <v>36000</v>
      </c>
      <c r="F452" s="11">
        <v>36000</v>
      </c>
      <c r="G452" s="11">
        <v>36000</v>
      </c>
      <c r="H452" s="27">
        <v>33000</v>
      </c>
      <c r="I452" s="79">
        <v>35497</v>
      </c>
      <c r="J452" s="71">
        <v>35497</v>
      </c>
      <c r="K452" s="11">
        <v>32907</v>
      </c>
      <c r="L452" s="61">
        <f t="shared" si="89"/>
        <v>0.9860277777777777</v>
      </c>
      <c r="M452" s="61">
        <f t="shared" si="90"/>
        <v>0.00010975819762278098</v>
      </c>
      <c r="N452" s="67"/>
    </row>
    <row r="453" spans="1:14" s="32" customFormat="1" ht="12.75">
      <c r="A453" s="131">
        <v>448</v>
      </c>
      <c r="B453" s="15"/>
      <c r="C453" s="15"/>
      <c r="D453" s="36" t="s">
        <v>679</v>
      </c>
      <c r="E453" s="11">
        <v>3000</v>
      </c>
      <c r="F453" s="11">
        <v>3000</v>
      </c>
      <c r="G453" s="11">
        <v>3000</v>
      </c>
      <c r="H453" s="27">
        <v>3000</v>
      </c>
      <c r="I453" s="79">
        <v>3000</v>
      </c>
      <c r="J453" s="71">
        <v>3000</v>
      </c>
      <c r="K453" s="11">
        <v>3000</v>
      </c>
      <c r="L453" s="61">
        <f t="shared" si="89"/>
        <v>1</v>
      </c>
      <c r="M453" s="61">
        <f t="shared" si="90"/>
        <v>9.276124542027296E-06</v>
      </c>
      <c r="N453" s="67"/>
    </row>
    <row r="454" spans="1:15" s="16" customFormat="1" ht="25.5">
      <c r="A454" s="132">
        <v>449</v>
      </c>
      <c r="B454" s="15"/>
      <c r="C454" s="15"/>
      <c r="D454" s="36" t="s">
        <v>149</v>
      </c>
      <c r="E454" s="11">
        <v>10300</v>
      </c>
      <c r="F454" s="11">
        <v>13300</v>
      </c>
      <c r="G454" s="11">
        <v>13300</v>
      </c>
      <c r="H454" s="27"/>
      <c r="I454" s="79">
        <v>13266</v>
      </c>
      <c r="J454" s="71">
        <v>13266</v>
      </c>
      <c r="K454" s="11"/>
      <c r="L454" s="61">
        <f t="shared" si="89"/>
        <v>0.9974436090225564</v>
      </c>
      <c r="M454" s="61">
        <f t="shared" si="90"/>
        <v>4.10190227248447E-05</v>
      </c>
      <c r="N454" s="67"/>
      <c r="O454" s="32"/>
    </row>
    <row r="455" spans="1:14" s="32" customFormat="1" ht="38.25">
      <c r="A455" s="131">
        <v>450</v>
      </c>
      <c r="B455" s="15"/>
      <c r="C455" s="15"/>
      <c r="D455" s="36" t="s">
        <v>172</v>
      </c>
      <c r="E455" s="11"/>
      <c r="F455" s="11">
        <v>179790</v>
      </c>
      <c r="G455" s="11">
        <v>179790</v>
      </c>
      <c r="H455" s="27"/>
      <c r="I455" s="79">
        <v>135665</v>
      </c>
      <c r="J455" s="71">
        <v>135665</v>
      </c>
      <c r="K455" s="11"/>
      <c r="L455" s="61">
        <f aca="true" t="shared" si="107" ref="L455:L518">I455/F455</f>
        <v>0.7545747816897491</v>
      </c>
      <c r="M455" s="61">
        <f aca="true" t="shared" si="108" ref="M455:M518">I455/$I$634</f>
        <v>0.00041948181199804436</v>
      </c>
      <c r="N455" s="67"/>
    </row>
    <row r="456" spans="1:15" s="66" customFormat="1" ht="25.5">
      <c r="A456" s="130">
        <v>451</v>
      </c>
      <c r="B456" s="18">
        <v>853</v>
      </c>
      <c r="C456" s="18"/>
      <c r="D456" s="19" t="s">
        <v>173</v>
      </c>
      <c r="E456" s="19">
        <f aca="true" t="shared" si="109" ref="E456:K456">E457+E464+E467+E469+E472+E476+E478</f>
        <v>4439800</v>
      </c>
      <c r="F456" s="19">
        <f t="shared" si="109"/>
        <v>4622564</v>
      </c>
      <c r="G456" s="19">
        <f>G457+G464+G467+G469+G472+G476+G478</f>
        <v>4504607</v>
      </c>
      <c r="H456" s="62">
        <f>H457+H464+H467+H469+H472+H476+H478</f>
        <v>3555334</v>
      </c>
      <c r="I456" s="77">
        <f t="shared" si="109"/>
        <v>4449273</v>
      </c>
      <c r="J456" s="129">
        <f t="shared" si="109"/>
        <v>4384610</v>
      </c>
      <c r="K456" s="19">
        <f t="shared" si="109"/>
        <v>3537941</v>
      </c>
      <c r="L456" s="190">
        <f t="shared" si="107"/>
        <v>0.9625119306082079</v>
      </c>
      <c r="M456" s="266">
        <f t="shared" si="108"/>
        <v>0.013757336823159804</v>
      </c>
      <c r="N456" s="67"/>
      <c r="O456" s="32"/>
    </row>
    <row r="457" spans="1:15" s="16" customFormat="1" ht="12.75">
      <c r="A457" s="131">
        <v>452</v>
      </c>
      <c r="B457" s="33"/>
      <c r="C457" s="33">
        <v>85305</v>
      </c>
      <c r="D457" s="38" t="s">
        <v>583</v>
      </c>
      <c r="E457" s="29">
        <f aca="true" t="shared" si="110" ref="E457:K457">SUM(E458:E463)</f>
        <v>2379000</v>
      </c>
      <c r="F457" s="29">
        <f t="shared" si="110"/>
        <v>2409500</v>
      </c>
      <c r="G457" s="29">
        <f>SUM(G458:G463)</f>
        <v>2379000</v>
      </c>
      <c r="H457" s="64">
        <f>SUM(H458:H463)</f>
        <v>1873500</v>
      </c>
      <c r="I457" s="78">
        <f t="shared" si="110"/>
        <v>2351267</v>
      </c>
      <c r="J457" s="249">
        <f>SUM(J458:J463)</f>
        <v>2321026</v>
      </c>
      <c r="K457" s="70">
        <f t="shared" si="110"/>
        <v>1869483</v>
      </c>
      <c r="L457" s="265">
        <f t="shared" si="107"/>
        <v>0.9758319153351318</v>
      </c>
      <c r="M457" s="267">
        <f t="shared" si="108"/>
        <v>0.007270215174519631</v>
      </c>
      <c r="N457" s="67"/>
      <c r="O457" s="32"/>
    </row>
    <row r="458" spans="1:15" s="16" customFormat="1" ht="12.75">
      <c r="A458" s="132">
        <v>453</v>
      </c>
      <c r="B458" s="33"/>
      <c r="C458" s="33"/>
      <c r="D458" s="37" t="s">
        <v>645</v>
      </c>
      <c r="E458" s="11">
        <v>340000</v>
      </c>
      <c r="F458" s="11">
        <v>340000</v>
      </c>
      <c r="G458" s="11">
        <v>340000</v>
      </c>
      <c r="H458" s="27">
        <v>270000</v>
      </c>
      <c r="I458" s="79">
        <v>331970</v>
      </c>
      <c r="J458" s="250">
        <v>331970</v>
      </c>
      <c r="K458" s="11">
        <v>269627</v>
      </c>
      <c r="L458" s="61">
        <f t="shared" si="107"/>
        <v>0.9763823529411765</v>
      </c>
      <c r="M458" s="61">
        <f t="shared" si="108"/>
        <v>0.0010264650214056004</v>
      </c>
      <c r="N458" s="67"/>
      <c r="O458" s="32"/>
    </row>
    <row r="459" spans="1:15" s="16" customFormat="1" ht="12.75">
      <c r="A459" s="131">
        <v>454</v>
      </c>
      <c r="B459" s="33"/>
      <c r="C459" s="33"/>
      <c r="D459" s="36" t="s">
        <v>174</v>
      </c>
      <c r="E459" s="11"/>
      <c r="F459" s="11">
        <v>12200</v>
      </c>
      <c r="G459" s="11"/>
      <c r="H459" s="27"/>
      <c r="I459" s="79">
        <v>11941</v>
      </c>
      <c r="J459" s="250"/>
      <c r="K459" s="11"/>
      <c r="L459" s="61">
        <f t="shared" si="107"/>
        <v>0.9787704918032787</v>
      </c>
      <c r="M459" s="61">
        <f t="shared" si="108"/>
        <v>3.6922067718782645E-05</v>
      </c>
      <c r="N459" s="67"/>
      <c r="O459" s="32"/>
    </row>
    <row r="460" spans="1:15" s="16" customFormat="1" ht="12.75">
      <c r="A460" s="132">
        <v>455</v>
      </c>
      <c r="B460" s="33"/>
      <c r="C460" s="33"/>
      <c r="D460" s="37" t="s">
        <v>646</v>
      </c>
      <c r="E460" s="11">
        <v>890000</v>
      </c>
      <c r="F460" s="11">
        <v>890000</v>
      </c>
      <c r="G460" s="11">
        <v>890000</v>
      </c>
      <c r="H460" s="27">
        <v>745000</v>
      </c>
      <c r="I460" s="79">
        <v>886040</v>
      </c>
      <c r="J460" s="250">
        <v>886040</v>
      </c>
      <c r="K460" s="11">
        <v>742590</v>
      </c>
      <c r="L460" s="61">
        <f t="shared" si="107"/>
        <v>0.9955505617977528</v>
      </c>
      <c r="M460" s="61">
        <f t="shared" si="108"/>
        <v>0.0027396724630726218</v>
      </c>
      <c r="N460" s="67"/>
      <c r="O460" s="32"/>
    </row>
    <row r="461" spans="1:15" s="16" customFormat="1" ht="12.75">
      <c r="A461" s="131">
        <v>456</v>
      </c>
      <c r="B461" s="33"/>
      <c r="C461" s="33"/>
      <c r="D461" s="37" t="s">
        <v>647</v>
      </c>
      <c r="E461" s="11">
        <v>527000</v>
      </c>
      <c r="F461" s="11">
        <v>527000</v>
      </c>
      <c r="G461" s="11">
        <v>527000</v>
      </c>
      <c r="H461" s="27">
        <v>398800</v>
      </c>
      <c r="I461" s="79">
        <v>507496</v>
      </c>
      <c r="J461" s="250">
        <v>507496</v>
      </c>
      <c r="K461" s="11">
        <v>398612</v>
      </c>
      <c r="L461" s="61">
        <f t="shared" si="107"/>
        <v>0.9629905123339658</v>
      </c>
      <c r="M461" s="61">
        <f t="shared" si="108"/>
        <v>0.0015691987001935615</v>
      </c>
      <c r="N461" s="67"/>
      <c r="O461" s="32"/>
    </row>
    <row r="462" spans="1:14" s="32" customFormat="1" ht="12.75">
      <c r="A462" s="132">
        <v>457</v>
      </c>
      <c r="B462" s="33"/>
      <c r="C462" s="33"/>
      <c r="D462" s="36" t="s">
        <v>175</v>
      </c>
      <c r="E462" s="11"/>
      <c r="F462" s="11">
        <v>18300</v>
      </c>
      <c r="G462" s="11"/>
      <c r="H462" s="27"/>
      <c r="I462" s="79">
        <v>18300</v>
      </c>
      <c r="J462" s="250"/>
      <c r="K462" s="11"/>
      <c r="L462" s="61">
        <f t="shared" si="107"/>
        <v>1</v>
      </c>
      <c r="M462" s="61">
        <f t="shared" si="108"/>
        <v>5.6584359706366505E-05</v>
      </c>
      <c r="N462" s="67"/>
    </row>
    <row r="463" spans="1:15" s="16" customFormat="1" ht="25.5">
      <c r="A463" s="131">
        <v>458</v>
      </c>
      <c r="B463" s="33"/>
      <c r="C463" s="33"/>
      <c r="D463" s="37" t="s">
        <v>648</v>
      </c>
      <c r="E463" s="11">
        <v>622000</v>
      </c>
      <c r="F463" s="11">
        <v>622000</v>
      </c>
      <c r="G463" s="11">
        <v>622000</v>
      </c>
      <c r="H463" s="27">
        <v>459700</v>
      </c>
      <c r="I463" s="79">
        <v>595520</v>
      </c>
      <c r="J463" s="250">
        <v>595520</v>
      </c>
      <c r="K463" s="11">
        <v>458654</v>
      </c>
      <c r="L463" s="61">
        <f t="shared" si="107"/>
        <v>0.9574276527331189</v>
      </c>
      <c r="M463" s="61">
        <f t="shared" si="108"/>
        <v>0.0018413725624226984</v>
      </c>
      <c r="N463" s="67"/>
      <c r="O463" s="32"/>
    </row>
    <row r="464" spans="1:15" s="16" customFormat="1" ht="25.5">
      <c r="A464" s="132">
        <v>459</v>
      </c>
      <c r="B464" s="15"/>
      <c r="C464" s="33">
        <v>85321</v>
      </c>
      <c r="D464" s="38" t="s">
        <v>176</v>
      </c>
      <c r="E464" s="29">
        <f aca="true" t="shared" si="111" ref="E464:K464">E465+E466</f>
        <v>234000</v>
      </c>
      <c r="F464" s="29">
        <f t="shared" si="111"/>
        <v>234000</v>
      </c>
      <c r="G464" s="29">
        <f>G465+G466</f>
        <v>234000</v>
      </c>
      <c r="H464" s="64">
        <f t="shared" si="111"/>
        <v>138298</v>
      </c>
      <c r="I464" s="78">
        <f t="shared" si="111"/>
        <v>197850</v>
      </c>
      <c r="J464" s="249">
        <f>J465+J466</f>
        <v>197850</v>
      </c>
      <c r="K464" s="29">
        <f t="shared" si="111"/>
        <v>138207</v>
      </c>
      <c r="L464" s="265">
        <f t="shared" si="107"/>
        <v>0.8455128205128205</v>
      </c>
      <c r="M464" s="267">
        <f t="shared" si="108"/>
        <v>0.0006117604135467002</v>
      </c>
      <c r="N464" s="67"/>
      <c r="O464" s="32"/>
    </row>
    <row r="465" spans="1:15" s="16" customFormat="1" ht="12.75">
      <c r="A465" s="131">
        <v>460</v>
      </c>
      <c r="B465" s="15"/>
      <c r="C465" s="15"/>
      <c r="D465" s="36" t="s">
        <v>311</v>
      </c>
      <c r="E465" s="11">
        <v>38000</v>
      </c>
      <c r="F465" s="11">
        <v>38000</v>
      </c>
      <c r="G465" s="11">
        <v>38000</v>
      </c>
      <c r="H465" s="27"/>
      <c r="I465" s="79">
        <v>1942</v>
      </c>
      <c r="J465" s="250">
        <v>1942</v>
      </c>
      <c r="K465" s="11"/>
      <c r="L465" s="61">
        <f t="shared" si="107"/>
        <v>0.05110526315789474</v>
      </c>
      <c r="M465" s="61">
        <f t="shared" si="108"/>
        <v>6.00474462020567E-06</v>
      </c>
      <c r="N465" s="67"/>
      <c r="O465" s="32"/>
    </row>
    <row r="466" spans="1:15" s="16" customFormat="1" ht="51">
      <c r="A466" s="132">
        <v>461</v>
      </c>
      <c r="B466" s="15"/>
      <c r="C466" s="15"/>
      <c r="D466" s="35" t="s">
        <v>659</v>
      </c>
      <c r="E466" s="11">
        <v>196000</v>
      </c>
      <c r="F466" s="11">
        <v>196000</v>
      </c>
      <c r="G466" s="11">
        <v>196000</v>
      </c>
      <c r="H466" s="27">
        <v>138298</v>
      </c>
      <c r="I466" s="79">
        <v>195908</v>
      </c>
      <c r="J466" s="250">
        <v>195908</v>
      </c>
      <c r="K466" s="11">
        <v>138207</v>
      </c>
      <c r="L466" s="61">
        <f t="shared" si="107"/>
        <v>0.9995306122448979</v>
      </c>
      <c r="M466" s="61">
        <f t="shared" si="108"/>
        <v>0.0006057556689264945</v>
      </c>
      <c r="N466" s="67"/>
      <c r="O466" s="32"/>
    </row>
    <row r="467" spans="1:15" s="16" customFormat="1" ht="12.75">
      <c r="A467" s="131">
        <v>462</v>
      </c>
      <c r="B467" s="33"/>
      <c r="C467" s="33">
        <v>85322</v>
      </c>
      <c r="D467" s="38" t="s">
        <v>588</v>
      </c>
      <c r="E467" s="29">
        <f aca="true" t="shared" si="112" ref="E467:K467">E468</f>
        <v>38400</v>
      </c>
      <c r="F467" s="29">
        <f t="shared" si="112"/>
        <v>38400</v>
      </c>
      <c r="G467" s="29">
        <f t="shared" si="112"/>
        <v>38400</v>
      </c>
      <c r="H467" s="64">
        <f t="shared" si="112"/>
        <v>32000</v>
      </c>
      <c r="I467" s="78">
        <f t="shared" si="112"/>
        <v>35855</v>
      </c>
      <c r="J467" s="249">
        <f t="shared" si="112"/>
        <v>35855</v>
      </c>
      <c r="K467" s="29">
        <f t="shared" si="112"/>
        <v>30326</v>
      </c>
      <c r="L467" s="265">
        <f t="shared" si="107"/>
        <v>0.9337239583333333</v>
      </c>
      <c r="M467" s="267">
        <f t="shared" si="108"/>
        <v>0.00011086514848479623</v>
      </c>
      <c r="N467" s="67"/>
      <c r="O467" s="32"/>
    </row>
    <row r="468" spans="1:15" s="16" customFormat="1" ht="12.75">
      <c r="A468" s="132">
        <v>463</v>
      </c>
      <c r="B468" s="15"/>
      <c r="C468" s="15"/>
      <c r="D468" s="36" t="s">
        <v>449</v>
      </c>
      <c r="E468" s="11">
        <v>38400</v>
      </c>
      <c r="F468" s="11">
        <v>38400</v>
      </c>
      <c r="G468" s="11">
        <v>38400</v>
      </c>
      <c r="H468" s="27">
        <v>32000</v>
      </c>
      <c r="I468" s="79">
        <v>35855</v>
      </c>
      <c r="J468" s="250">
        <v>35855</v>
      </c>
      <c r="K468" s="11">
        <v>30326</v>
      </c>
      <c r="L468" s="61">
        <f t="shared" si="107"/>
        <v>0.9337239583333333</v>
      </c>
      <c r="M468" s="61">
        <f t="shared" si="108"/>
        <v>0.00011086514848479623</v>
      </c>
      <c r="N468" s="67"/>
      <c r="O468" s="32"/>
    </row>
    <row r="469" spans="1:15" s="16" customFormat="1" ht="25.5">
      <c r="A469" s="131">
        <v>464</v>
      </c>
      <c r="B469" s="33"/>
      <c r="C469" s="33">
        <v>85324</v>
      </c>
      <c r="D469" s="38" t="s">
        <v>699</v>
      </c>
      <c r="E469" s="29">
        <f aca="true" t="shared" si="113" ref="E469:K469">SUM(E470:E471)</f>
        <v>0</v>
      </c>
      <c r="F469" s="29">
        <f t="shared" si="113"/>
        <v>39964</v>
      </c>
      <c r="G469" s="29">
        <f>SUM(G470:G471)</f>
        <v>24507</v>
      </c>
      <c r="H469" s="64">
        <f t="shared" si="113"/>
        <v>14736</v>
      </c>
      <c r="I469" s="78">
        <f t="shared" si="113"/>
        <v>37447</v>
      </c>
      <c r="J469" s="249">
        <f>SUM(J470:J471)</f>
        <v>23683</v>
      </c>
      <c r="K469" s="29">
        <f t="shared" si="113"/>
        <v>14736</v>
      </c>
      <c r="L469" s="265">
        <f t="shared" si="107"/>
        <v>0.9370183164848364</v>
      </c>
      <c r="M469" s="267">
        <f t="shared" si="108"/>
        <v>0.00011578767857509872</v>
      </c>
      <c r="N469" s="67"/>
      <c r="O469" s="32"/>
    </row>
    <row r="470" spans="1:15" s="16" customFormat="1" ht="12.75">
      <c r="A470" s="132">
        <v>465</v>
      </c>
      <c r="B470" s="15"/>
      <c r="C470" s="15"/>
      <c r="D470" s="36" t="s">
        <v>312</v>
      </c>
      <c r="E470" s="11"/>
      <c r="F470" s="11">
        <v>24507</v>
      </c>
      <c r="G470" s="11">
        <v>24507</v>
      </c>
      <c r="H470" s="27">
        <v>14736</v>
      </c>
      <c r="I470" s="79">
        <v>23683</v>
      </c>
      <c r="J470" s="250">
        <v>23683</v>
      </c>
      <c r="K470" s="11">
        <v>14736</v>
      </c>
      <c r="L470" s="61">
        <f t="shared" si="107"/>
        <v>0.9663769535234831</v>
      </c>
      <c r="M470" s="61">
        <f t="shared" si="108"/>
        <v>7.322881917627748E-05</v>
      </c>
      <c r="N470" s="67"/>
      <c r="O470" s="32"/>
    </row>
    <row r="471" spans="1:15" s="16" customFormat="1" ht="12.75">
      <c r="A471" s="131">
        <v>466</v>
      </c>
      <c r="B471" s="15"/>
      <c r="C471" s="15"/>
      <c r="D471" s="36" t="s">
        <v>5</v>
      </c>
      <c r="E471" s="11"/>
      <c r="F471" s="11">
        <v>15457</v>
      </c>
      <c r="G471" s="11"/>
      <c r="H471" s="27"/>
      <c r="I471" s="79">
        <v>13764</v>
      </c>
      <c r="J471" s="250"/>
      <c r="K471" s="11"/>
      <c r="L471" s="61">
        <f t="shared" si="107"/>
        <v>0.8904703370641134</v>
      </c>
      <c r="M471" s="61">
        <f t="shared" si="108"/>
        <v>4.255885939882123E-05</v>
      </c>
      <c r="N471" s="67"/>
      <c r="O471" s="32"/>
    </row>
    <row r="472" spans="1:14" s="32" customFormat="1" ht="12.75">
      <c r="A472" s="132">
        <v>467</v>
      </c>
      <c r="B472" s="33"/>
      <c r="C472" s="33">
        <v>85333</v>
      </c>
      <c r="D472" s="38" t="s">
        <v>590</v>
      </c>
      <c r="E472" s="29">
        <f aca="true" t="shared" si="114" ref="E472:K472">SUM(E473:E475)</f>
        <v>1518400</v>
      </c>
      <c r="F472" s="29">
        <f t="shared" si="114"/>
        <v>1618400</v>
      </c>
      <c r="G472" s="29">
        <f>SUM(G473:G475)</f>
        <v>1546400</v>
      </c>
      <c r="H472" s="64">
        <f t="shared" si="114"/>
        <v>1307970</v>
      </c>
      <c r="I472" s="78">
        <f t="shared" si="114"/>
        <v>1567048</v>
      </c>
      <c r="J472" s="249">
        <f>SUM(J473:J475)</f>
        <v>1546390</v>
      </c>
      <c r="K472" s="29">
        <f t="shared" si="114"/>
        <v>1307969</v>
      </c>
      <c r="L472" s="265">
        <f t="shared" si="107"/>
        <v>0.9682698961937716</v>
      </c>
      <c r="M472" s="267">
        <f t="shared" si="108"/>
        <v>0.00484537747044493</v>
      </c>
      <c r="N472" s="67"/>
    </row>
    <row r="473" spans="1:15" s="16" customFormat="1" ht="12.75">
      <c r="A473" s="131">
        <v>468</v>
      </c>
      <c r="B473" s="33"/>
      <c r="C473" s="33"/>
      <c r="D473" s="46" t="s">
        <v>254</v>
      </c>
      <c r="E473" s="11">
        <v>1518400</v>
      </c>
      <c r="F473" s="11">
        <v>1546400</v>
      </c>
      <c r="G473" s="11">
        <v>1546400</v>
      </c>
      <c r="H473" s="27">
        <v>1307970</v>
      </c>
      <c r="I473" s="79">
        <v>1546390</v>
      </c>
      <c r="J473" s="250">
        <v>1546390</v>
      </c>
      <c r="K473" s="11">
        <v>1307969</v>
      </c>
      <c r="L473" s="61">
        <f t="shared" si="107"/>
        <v>0.999993533367822</v>
      </c>
      <c r="M473" s="61">
        <f t="shared" si="108"/>
        <v>0.00478150207684853</v>
      </c>
      <c r="N473" s="67"/>
      <c r="O473" s="32"/>
    </row>
    <row r="474" spans="1:14" s="32" customFormat="1" ht="25.5">
      <c r="A474" s="132">
        <v>469</v>
      </c>
      <c r="B474" s="33"/>
      <c r="C474" s="33"/>
      <c r="D474" s="35" t="s">
        <v>177</v>
      </c>
      <c r="E474" s="11"/>
      <c r="F474" s="11">
        <v>55000</v>
      </c>
      <c r="G474" s="11"/>
      <c r="H474" s="27"/>
      <c r="I474" s="79">
        <v>3660</v>
      </c>
      <c r="J474" s="250"/>
      <c r="K474" s="11"/>
      <c r="L474" s="61">
        <f t="shared" si="107"/>
        <v>0.06654545454545455</v>
      </c>
      <c r="M474" s="61">
        <f t="shared" si="108"/>
        <v>1.13168719412733E-05</v>
      </c>
      <c r="N474" s="67"/>
    </row>
    <row r="475" spans="1:15" s="16" customFormat="1" ht="25.5">
      <c r="A475" s="131">
        <v>470</v>
      </c>
      <c r="B475" s="33"/>
      <c r="C475" s="33"/>
      <c r="D475" s="35" t="s">
        <v>178</v>
      </c>
      <c r="E475" s="11"/>
      <c r="F475" s="11">
        <v>17000</v>
      </c>
      <c r="G475" s="11"/>
      <c r="H475" s="27"/>
      <c r="I475" s="79">
        <v>16998</v>
      </c>
      <c r="J475" s="250"/>
      <c r="K475" s="11"/>
      <c r="L475" s="61">
        <f t="shared" si="107"/>
        <v>0.9998823529411764</v>
      </c>
      <c r="M475" s="61">
        <f t="shared" si="108"/>
        <v>5.2558521655126655E-05</v>
      </c>
      <c r="N475" s="67"/>
      <c r="O475" s="32"/>
    </row>
    <row r="476" spans="1:15" s="16" customFormat="1" ht="12.75">
      <c r="A476" s="132">
        <v>471</v>
      </c>
      <c r="B476" s="33"/>
      <c r="C476" s="33">
        <v>85346</v>
      </c>
      <c r="D476" s="38" t="s">
        <v>17</v>
      </c>
      <c r="E476" s="29">
        <f aca="true" t="shared" si="115" ref="E476:K476">E477</f>
        <v>0</v>
      </c>
      <c r="F476" s="29">
        <f t="shared" si="115"/>
        <v>12300</v>
      </c>
      <c r="G476" s="29">
        <f t="shared" si="115"/>
        <v>12300</v>
      </c>
      <c r="H476" s="64">
        <f t="shared" si="115"/>
        <v>0</v>
      </c>
      <c r="I476" s="78">
        <f t="shared" si="115"/>
        <v>5223</v>
      </c>
      <c r="J476" s="249">
        <f t="shared" si="115"/>
        <v>5223</v>
      </c>
      <c r="K476" s="29">
        <f t="shared" si="115"/>
        <v>0</v>
      </c>
      <c r="L476" s="265">
        <f t="shared" si="107"/>
        <v>0.4246341463414634</v>
      </c>
      <c r="M476" s="267">
        <f t="shared" si="108"/>
        <v>1.6149732827669523E-05</v>
      </c>
      <c r="N476" s="67"/>
      <c r="O476" s="32"/>
    </row>
    <row r="477" spans="1:15" s="16" customFormat="1" ht="12.75">
      <c r="A477" s="131">
        <v>472</v>
      </c>
      <c r="B477" s="33"/>
      <c r="C477" s="33"/>
      <c r="D477" s="35" t="s">
        <v>449</v>
      </c>
      <c r="E477" s="11"/>
      <c r="F477" s="11">
        <v>12300</v>
      </c>
      <c r="G477" s="11">
        <v>12300</v>
      </c>
      <c r="H477" s="27"/>
      <c r="I477" s="79">
        <v>5223</v>
      </c>
      <c r="J477" s="250">
        <v>5223</v>
      </c>
      <c r="K477" s="11"/>
      <c r="L477" s="61">
        <f t="shared" si="107"/>
        <v>0.4246341463414634</v>
      </c>
      <c r="M477" s="61">
        <f t="shared" si="108"/>
        <v>1.6149732827669523E-05</v>
      </c>
      <c r="N477" s="67"/>
      <c r="O477" s="32"/>
    </row>
    <row r="478" spans="1:15" s="16" customFormat="1" ht="12.75">
      <c r="A478" s="132">
        <v>473</v>
      </c>
      <c r="B478" s="33"/>
      <c r="C478" s="33">
        <v>85395</v>
      </c>
      <c r="D478" s="38" t="s">
        <v>455</v>
      </c>
      <c r="E478" s="29">
        <f aca="true" t="shared" si="116" ref="E478:K478">E479</f>
        <v>270000</v>
      </c>
      <c r="F478" s="29">
        <f t="shared" si="116"/>
        <v>270000</v>
      </c>
      <c r="G478" s="29">
        <f t="shared" si="116"/>
        <v>270000</v>
      </c>
      <c r="H478" s="64">
        <f t="shared" si="116"/>
        <v>188830</v>
      </c>
      <c r="I478" s="78">
        <f t="shared" si="116"/>
        <v>254583</v>
      </c>
      <c r="J478" s="249">
        <f t="shared" si="116"/>
        <v>254583</v>
      </c>
      <c r="K478" s="29">
        <f t="shared" si="116"/>
        <v>177220</v>
      </c>
      <c r="L478" s="265">
        <f t="shared" si="107"/>
        <v>0.9429</v>
      </c>
      <c r="M478" s="267">
        <f t="shared" si="108"/>
        <v>0.0007871812047609783</v>
      </c>
      <c r="N478" s="67"/>
      <c r="O478" s="32"/>
    </row>
    <row r="479" spans="1:15" s="16" customFormat="1" ht="38.25">
      <c r="A479" s="131">
        <v>474</v>
      </c>
      <c r="B479" s="15"/>
      <c r="C479" s="15"/>
      <c r="D479" s="36" t="s">
        <v>179</v>
      </c>
      <c r="E479" s="11">
        <v>270000</v>
      </c>
      <c r="F479" s="11">
        <v>270000</v>
      </c>
      <c r="G479" s="11">
        <v>270000</v>
      </c>
      <c r="H479" s="27">
        <v>188830</v>
      </c>
      <c r="I479" s="79">
        <v>254583</v>
      </c>
      <c r="J479" s="250">
        <v>254583</v>
      </c>
      <c r="K479" s="251">
        <v>177220</v>
      </c>
      <c r="L479" s="61">
        <f t="shared" si="107"/>
        <v>0.9429</v>
      </c>
      <c r="M479" s="61">
        <f t="shared" si="108"/>
        <v>0.0007871812047609783</v>
      </c>
      <c r="N479" s="67"/>
      <c r="O479" s="32"/>
    </row>
    <row r="480" spans="1:15" s="16" customFormat="1" ht="21.75" customHeight="1">
      <c r="A480" s="130">
        <v>475</v>
      </c>
      <c r="B480" s="128">
        <v>854</v>
      </c>
      <c r="C480" s="17"/>
      <c r="D480" s="19" t="s">
        <v>400</v>
      </c>
      <c r="E480" s="19">
        <f aca="true" t="shared" si="117" ref="E480:K480">E481+E502+E505+E511+E515+E517+E521+E523+E525</f>
        <v>10945731</v>
      </c>
      <c r="F480" s="19">
        <f t="shared" si="117"/>
        <v>10883713</v>
      </c>
      <c r="G480" s="19">
        <f>G481+G502+G505+G511+G515+G517+G521+G523+G525</f>
        <v>10856163</v>
      </c>
      <c r="H480" s="62">
        <f t="shared" si="117"/>
        <v>8315160</v>
      </c>
      <c r="I480" s="77">
        <f t="shared" si="117"/>
        <v>10304029</v>
      </c>
      <c r="J480" s="129">
        <f t="shared" si="117"/>
        <v>10276499</v>
      </c>
      <c r="K480" s="19">
        <f t="shared" si="117"/>
        <v>8025757</v>
      </c>
      <c r="L480" s="190">
        <f t="shared" si="107"/>
        <v>0.9467383970893022</v>
      </c>
      <c r="M480" s="266">
        <f t="shared" si="108"/>
        <v>0.03186048542955366</v>
      </c>
      <c r="N480" s="67"/>
      <c r="O480" s="32"/>
    </row>
    <row r="481" spans="1:15" s="16" customFormat="1" ht="12.75">
      <c r="A481" s="131">
        <v>476</v>
      </c>
      <c r="B481" s="33"/>
      <c r="C481" s="33">
        <v>85401</v>
      </c>
      <c r="D481" s="38" t="s">
        <v>593</v>
      </c>
      <c r="E481" s="29">
        <f aca="true" t="shared" si="118" ref="E481:K481">SUM(E482:E501)</f>
        <v>2668300</v>
      </c>
      <c r="F481" s="29">
        <f t="shared" si="118"/>
        <v>2695300</v>
      </c>
      <c r="G481" s="29">
        <f>SUM(G482:G501)</f>
        <v>2690450</v>
      </c>
      <c r="H481" s="64">
        <f t="shared" si="118"/>
        <v>2325000</v>
      </c>
      <c r="I481" s="78">
        <f t="shared" si="118"/>
        <v>2549710</v>
      </c>
      <c r="J481" s="76">
        <f t="shared" si="118"/>
        <v>2544879</v>
      </c>
      <c r="K481" s="29">
        <f t="shared" si="118"/>
        <v>2209895</v>
      </c>
      <c r="L481" s="265">
        <f t="shared" si="107"/>
        <v>0.9459837494898528</v>
      </c>
      <c r="M481" s="267">
        <f t="shared" si="108"/>
        <v>0.007883809168684138</v>
      </c>
      <c r="N481" s="67"/>
      <c r="O481" s="32"/>
    </row>
    <row r="482" spans="1:15" s="16" customFormat="1" ht="12.75">
      <c r="A482" s="132">
        <v>477</v>
      </c>
      <c r="B482" s="33"/>
      <c r="C482" s="33"/>
      <c r="D482" s="92" t="s">
        <v>491</v>
      </c>
      <c r="E482" s="11">
        <v>136400</v>
      </c>
      <c r="F482" s="11">
        <v>136400</v>
      </c>
      <c r="G482" s="11">
        <v>136400</v>
      </c>
      <c r="H482" s="72">
        <v>117300</v>
      </c>
      <c r="I482" s="79">
        <v>124855</v>
      </c>
      <c r="J482" s="71">
        <v>124855</v>
      </c>
      <c r="K482" s="11">
        <v>106505</v>
      </c>
      <c r="L482" s="61">
        <f t="shared" si="107"/>
        <v>0.9153592375366569</v>
      </c>
      <c r="M482" s="61">
        <f t="shared" si="108"/>
        <v>0.000386056843231606</v>
      </c>
      <c r="N482" s="67"/>
      <c r="O482" s="32"/>
    </row>
    <row r="483" spans="1:15" s="16" customFormat="1" ht="12.75">
      <c r="A483" s="131">
        <v>478</v>
      </c>
      <c r="B483" s="33"/>
      <c r="C483" s="33"/>
      <c r="D483" s="92" t="s">
        <v>492</v>
      </c>
      <c r="E483" s="11">
        <v>187400</v>
      </c>
      <c r="F483" s="11">
        <v>187400</v>
      </c>
      <c r="G483" s="11">
        <v>187400</v>
      </c>
      <c r="H483" s="72">
        <v>171800</v>
      </c>
      <c r="I483" s="79">
        <v>185855</v>
      </c>
      <c r="J483" s="71">
        <v>185855</v>
      </c>
      <c r="K483" s="11">
        <v>170255</v>
      </c>
      <c r="L483" s="61">
        <f t="shared" si="107"/>
        <v>0.9917556029882604</v>
      </c>
      <c r="M483" s="61">
        <f t="shared" si="108"/>
        <v>0.000574671375586161</v>
      </c>
      <c r="N483" s="67"/>
      <c r="O483" s="32"/>
    </row>
    <row r="484" spans="1:15" s="16" customFormat="1" ht="12.75">
      <c r="A484" s="132">
        <v>479</v>
      </c>
      <c r="B484" s="33"/>
      <c r="C484" s="33"/>
      <c r="D484" s="92" t="s">
        <v>494</v>
      </c>
      <c r="E484" s="11">
        <v>199700</v>
      </c>
      <c r="F484" s="11">
        <v>199700</v>
      </c>
      <c r="G484" s="11">
        <v>199700</v>
      </c>
      <c r="H484" s="72">
        <v>157700</v>
      </c>
      <c r="I484" s="79">
        <v>187959</v>
      </c>
      <c r="J484" s="71">
        <v>187959</v>
      </c>
      <c r="K484" s="11">
        <v>148552</v>
      </c>
      <c r="L484" s="61">
        <f t="shared" si="107"/>
        <v>0.9412068102153229</v>
      </c>
      <c r="M484" s="61">
        <f t="shared" si="108"/>
        <v>0.0005811770309316362</v>
      </c>
      <c r="N484" s="67"/>
      <c r="O484" s="32"/>
    </row>
    <row r="485" spans="1:15" s="16" customFormat="1" ht="12.75">
      <c r="A485" s="131">
        <v>480</v>
      </c>
      <c r="B485" s="33"/>
      <c r="C485" s="33"/>
      <c r="D485" s="92" t="s">
        <v>496</v>
      </c>
      <c r="E485" s="11">
        <v>57500</v>
      </c>
      <c r="F485" s="11">
        <v>66000</v>
      </c>
      <c r="G485" s="11">
        <v>66000</v>
      </c>
      <c r="H485" s="72">
        <v>56800</v>
      </c>
      <c r="I485" s="79">
        <v>64779</v>
      </c>
      <c r="J485" s="71">
        <v>64779</v>
      </c>
      <c r="K485" s="11">
        <v>56282</v>
      </c>
      <c r="L485" s="61">
        <f t="shared" si="107"/>
        <v>0.9815</v>
      </c>
      <c r="M485" s="61">
        <f t="shared" si="108"/>
        <v>0.0002002993572359954</v>
      </c>
      <c r="N485" s="67"/>
      <c r="O485" s="32"/>
    </row>
    <row r="486" spans="1:15" s="16" customFormat="1" ht="12.75">
      <c r="A486" s="132">
        <v>481</v>
      </c>
      <c r="B486" s="33"/>
      <c r="C486" s="33"/>
      <c r="D486" s="92" t="s">
        <v>497</v>
      </c>
      <c r="E486" s="11">
        <v>130000</v>
      </c>
      <c r="F486" s="11">
        <v>130000</v>
      </c>
      <c r="G486" s="11">
        <v>130000</v>
      </c>
      <c r="H486" s="72">
        <v>114800</v>
      </c>
      <c r="I486" s="79">
        <v>127417</v>
      </c>
      <c r="J486" s="71">
        <v>127417</v>
      </c>
      <c r="K486" s="11">
        <v>112417</v>
      </c>
      <c r="L486" s="61">
        <f t="shared" si="107"/>
        <v>0.9801307692307692</v>
      </c>
      <c r="M486" s="61">
        <f t="shared" si="108"/>
        <v>0.00039397865359049733</v>
      </c>
      <c r="N486" s="67"/>
      <c r="O486" s="32"/>
    </row>
    <row r="487" spans="1:15" s="16" customFormat="1" ht="12.75">
      <c r="A487" s="131">
        <v>482</v>
      </c>
      <c r="B487" s="33"/>
      <c r="C487" s="33"/>
      <c r="D487" s="92" t="s">
        <v>498</v>
      </c>
      <c r="E487" s="11">
        <v>70100</v>
      </c>
      <c r="F487" s="11">
        <v>70100</v>
      </c>
      <c r="G487" s="11">
        <v>70100</v>
      </c>
      <c r="H487" s="72">
        <v>54800</v>
      </c>
      <c r="I487" s="79">
        <v>67320</v>
      </c>
      <c r="J487" s="71">
        <v>67320</v>
      </c>
      <c r="K487" s="11">
        <v>54547</v>
      </c>
      <c r="L487" s="61">
        <f t="shared" si="107"/>
        <v>0.9603423680456491</v>
      </c>
      <c r="M487" s="61">
        <f t="shared" si="108"/>
        <v>0.00020815623472309253</v>
      </c>
      <c r="N487" s="67"/>
      <c r="O487" s="32"/>
    </row>
    <row r="488" spans="1:15" s="16" customFormat="1" ht="12.75">
      <c r="A488" s="132">
        <v>483</v>
      </c>
      <c r="B488" s="33"/>
      <c r="C488" s="33"/>
      <c r="D488" s="92" t="s">
        <v>499</v>
      </c>
      <c r="E488" s="11">
        <v>44600</v>
      </c>
      <c r="F488" s="11">
        <v>45200</v>
      </c>
      <c r="G488" s="11">
        <v>45200</v>
      </c>
      <c r="H488" s="72">
        <v>39600</v>
      </c>
      <c r="I488" s="79">
        <v>45037</v>
      </c>
      <c r="J488" s="71">
        <v>45037</v>
      </c>
      <c r="K488" s="11">
        <v>39537</v>
      </c>
      <c r="L488" s="61">
        <f t="shared" si="107"/>
        <v>0.9963938053097345</v>
      </c>
      <c r="M488" s="61">
        <f t="shared" si="108"/>
        <v>0.00013925627366642777</v>
      </c>
      <c r="N488" s="67"/>
      <c r="O488" s="32"/>
    </row>
    <row r="489" spans="1:15" s="16" customFormat="1" ht="12.75">
      <c r="A489" s="131">
        <v>484</v>
      </c>
      <c r="B489" s="33"/>
      <c r="C489" s="33"/>
      <c r="D489" s="92" t="s">
        <v>500</v>
      </c>
      <c r="E489" s="11">
        <v>180100</v>
      </c>
      <c r="F489" s="11">
        <v>180100</v>
      </c>
      <c r="G489" s="11">
        <v>180100</v>
      </c>
      <c r="H489" s="72">
        <v>158600</v>
      </c>
      <c r="I489" s="79">
        <v>162500</v>
      </c>
      <c r="J489" s="71">
        <v>162500</v>
      </c>
      <c r="K489" s="11">
        <v>141864</v>
      </c>
      <c r="L489" s="61">
        <f t="shared" si="107"/>
        <v>0.9022765130483065</v>
      </c>
      <c r="M489" s="61">
        <f t="shared" si="108"/>
        <v>0.0005024567460264785</v>
      </c>
      <c r="N489" s="67"/>
      <c r="O489" s="32"/>
    </row>
    <row r="490" spans="1:15" s="16" customFormat="1" ht="12.75">
      <c r="A490" s="132">
        <v>485</v>
      </c>
      <c r="B490" s="33"/>
      <c r="C490" s="33"/>
      <c r="D490" s="92" t="s">
        <v>502</v>
      </c>
      <c r="E490" s="11">
        <v>107600</v>
      </c>
      <c r="F490" s="11">
        <v>107600</v>
      </c>
      <c r="G490" s="11">
        <v>107600</v>
      </c>
      <c r="H490" s="72">
        <v>102400</v>
      </c>
      <c r="I490" s="79">
        <v>94783</v>
      </c>
      <c r="J490" s="71">
        <v>94783</v>
      </c>
      <c r="K490" s="11">
        <v>89783</v>
      </c>
      <c r="L490" s="61">
        <f t="shared" si="107"/>
        <v>0.8808828996282528</v>
      </c>
      <c r="M490" s="61">
        <f t="shared" si="108"/>
        <v>0.0002930729708223244</v>
      </c>
      <c r="N490" s="67"/>
      <c r="O490" s="32"/>
    </row>
    <row r="491" spans="1:15" s="16" customFormat="1" ht="12.75">
      <c r="A491" s="131">
        <v>486</v>
      </c>
      <c r="B491" s="33"/>
      <c r="C491" s="33"/>
      <c r="D491" s="92" t="s">
        <v>503</v>
      </c>
      <c r="E491" s="11">
        <v>231400</v>
      </c>
      <c r="F491" s="11">
        <v>211650</v>
      </c>
      <c r="G491" s="11">
        <v>211650</v>
      </c>
      <c r="H491" s="72">
        <v>181000</v>
      </c>
      <c r="I491" s="79">
        <v>188448</v>
      </c>
      <c r="J491" s="71">
        <v>188448</v>
      </c>
      <c r="K491" s="11">
        <v>157798</v>
      </c>
      <c r="L491" s="61">
        <f t="shared" si="107"/>
        <v>0.8903756201275691</v>
      </c>
      <c r="M491" s="61">
        <f t="shared" si="108"/>
        <v>0.0005826890392319866</v>
      </c>
      <c r="N491" s="67"/>
      <c r="O491" s="32"/>
    </row>
    <row r="492" spans="1:15" s="16" customFormat="1" ht="12.75">
      <c r="A492" s="132">
        <v>487</v>
      </c>
      <c r="B492" s="33"/>
      <c r="C492" s="33"/>
      <c r="D492" s="92" t="s">
        <v>180</v>
      </c>
      <c r="E492" s="11"/>
      <c r="F492" s="11">
        <v>4850</v>
      </c>
      <c r="G492" s="11"/>
      <c r="H492" s="72"/>
      <c r="I492" s="79">
        <v>4831</v>
      </c>
      <c r="J492" s="71"/>
      <c r="K492" s="11"/>
      <c r="L492" s="61">
        <f t="shared" si="107"/>
        <v>0.9960824742268041</v>
      </c>
      <c r="M492" s="61">
        <f t="shared" si="108"/>
        <v>1.4937652554177955E-05</v>
      </c>
      <c r="N492" s="67"/>
      <c r="O492" s="32"/>
    </row>
    <row r="493" spans="1:15" s="16" customFormat="1" ht="12.75">
      <c r="A493" s="131">
        <v>488</v>
      </c>
      <c r="B493" s="33"/>
      <c r="C493" s="33"/>
      <c r="D493" s="92" t="s">
        <v>504</v>
      </c>
      <c r="E493" s="11">
        <v>162100</v>
      </c>
      <c r="F493" s="11">
        <v>173700</v>
      </c>
      <c r="G493" s="11">
        <v>173700</v>
      </c>
      <c r="H493" s="72">
        <v>147600</v>
      </c>
      <c r="I493" s="79">
        <v>159781</v>
      </c>
      <c r="J493" s="71">
        <v>159781</v>
      </c>
      <c r="K493" s="11">
        <v>139708</v>
      </c>
      <c r="L493" s="61">
        <f t="shared" si="107"/>
        <v>0.919867587795049</v>
      </c>
      <c r="M493" s="61">
        <f t="shared" si="108"/>
        <v>0.0004940494851498878</v>
      </c>
      <c r="N493" s="67"/>
      <c r="O493" s="32"/>
    </row>
    <row r="494" spans="1:15" s="16" customFormat="1" ht="12.75">
      <c r="A494" s="132">
        <v>489</v>
      </c>
      <c r="B494" s="33"/>
      <c r="C494" s="33"/>
      <c r="D494" s="92" t="s">
        <v>507</v>
      </c>
      <c r="E494" s="11">
        <v>138900</v>
      </c>
      <c r="F494" s="11">
        <v>146100</v>
      </c>
      <c r="G494" s="11">
        <v>146100</v>
      </c>
      <c r="H494" s="72">
        <v>128500</v>
      </c>
      <c r="I494" s="79">
        <v>141381</v>
      </c>
      <c r="J494" s="71">
        <v>141381</v>
      </c>
      <c r="K494" s="11">
        <v>126452</v>
      </c>
      <c r="L494" s="61">
        <f t="shared" si="107"/>
        <v>0.9677002053388091</v>
      </c>
      <c r="M494" s="61">
        <f t="shared" si="108"/>
        <v>0.0004371559212921204</v>
      </c>
      <c r="N494" s="67"/>
      <c r="O494" s="32"/>
    </row>
    <row r="495" spans="1:15" s="16" customFormat="1" ht="12.75">
      <c r="A495" s="131">
        <v>490</v>
      </c>
      <c r="B495" s="33"/>
      <c r="C495" s="33"/>
      <c r="D495" s="92" t="s">
        <v>508</v>
      </c>
      <c r="E495" s="11">
        <v>192700</v>
      </c>
      <c r="F495" s="11">
        <v>206800</v>
      </c>
      <c r="G495" s="11">
        <v>206800</v>
      </c>
      <c r="H495" s="72">
        <v>184200</v>
      </c>
      <c r="I495" s="79">
        <v>204000</v>
      </c>
      <c r="J495" s="71">
        <v>204000</v>
      </c>
      <c r="K495" s="11">
        <v>181615</v>
      </c>
      <c r="L495" s="61">
        <f t="shared" si="107"/>
        <v>0.9864603481624759</v>
      </c>
      <c r="M495" s="61">
        <f t="shared" si="108"/>
        <v>0.0006307764688578561</v>
      </c>
      <c r="N495" s="67"/>
      <c r="O495" s="32"/>
    </row>
    <row r="496" spans="1:15" s="16" customFormat="1" ht="12.75">
      <c r="A496" s="132">
        <v>491</v>
      </c>
      <c r="B496" s="33"/>
      <c r="C496" s="33"/>
      <c r="D496" s="92" t="s">
        <v>510</v>
      </c>
      <c r="E496" s="11">
        <v>173000</v>
      </c>
      <c r="F496" s="11">
        <v>173000</v>
      </c>
      <c r="G496" s="11">
        <v>173000</v>
      </c>
      <c r="H496" s="72">
        <v>158000</v>
      </c>
      <c r="I496" s="79">
        <v>166971</v>
      </c>
      <c r="J496" s="71">
        <v>166971</v>
      </c>
      <c r="K496" s="11">
        <v>152171</v>
      </c>
      <c r="L496" s="61">
        <f t="shared" si="107"/>
        <v>0.965150289017341</v>
      </c>
      <c r="M496" s="61">
        <f t="shared" si="108"/>
        <v>0.0005162812636356132</v>
      </c>
      <c r="N496" s="67"/>
      <c r="O496" s="32"/>
    </row>
    <row r="497" spans="1:15" s="16" customFormat="1" ht="12.75">
      <c r="A497" s="131">
        <v>492</v>
      </c>
      <c r="B497" s="33"/>
      <c r="C497" s="33"/>
      <c r="D497" s="92" t="s">
        <v>512</v>
      </c>
      <c r="E497" s="11">
        <v>44100</v>
      </c>
      <c r="F497" s="11">
        <v>44100</v>
      </c>
      <c r="G497" s="11">
        <v>44100</v>
      </c>
      <c r="H497" s="72">
        <v>38800</v>
      </c>
      <c r="I497" s="79">
        <v>41973</v>
      </c>
      <c r="J497" s="71">
        <v>41973</v>
      </c>
      <c r="K497" s="11">
        <v>36676</v>
      </c>
      <c r="L497" s="61">
        <f t="shared" si="107"/>
        <v>0.9517687074829932</v>
      </c>
      <c r="M497" s="61">
        <f t="shared" si="108"/>
        <v>0.00012978225846750388</v>
      </c>
      <c r="N497" s="67"/>
      <c r="O497" s="32"/>
    </row>
    <row r="498" spans="1:15" s="16" customFormat="1" ht="12.75">
      <c r="A498" s="132">
        <v>493</v>
      </c>
      <c r="B498" s="33"/>
      <c r="C498" s="33"/>
      <c r="D498" s="92" t="s">
        <v>513</v>
      </c>
      <c r="E498" s="11">
        <v>29100</v>
      </c>
      <c r="F498" s="11">
        <v>25300</v>
      </c>
      <c r="G498" s="11">
        <v>25300</v>
      </c>
      <c r="H498" s="72">
        <v>19700</v>
      </c>
      <c r="I498" s="79">
        <v>23772</v>
      </c>
      <c r="J498" s="71">
        <v>23772</v>
      </c>
      <c r="K498" s="11">
        <v>18436</v>
      </c>
      <c r="L498" s="61">
        <f t="shared" si="107"/>
        <v>0.9396047430830039</v>
      </c>
      <c r="M498" s="61">
        <f t="shared" si="108"/>
        <v>7.350401087102429E-05</v>
      </c>
      <c r="N498" s="67"/>
      <c r="O498" s="32"/>
    </row>
    <row r="499" spans="1:15" s="16" customFormat="1" ht="12.75">
      <c r="A499" s="131">
        <v>494</v>
      </c>
      <c r="B499" s="33"/>
      <c r="C499" s="33"/>
      <c r="D499" s="92" t="s">
        <v>694</v>
      </c>
      <c r="E499" s="11">
        <v>44600</v>
      </c>
      <c r="F499" s="11">
        <v>45900</v>
      </c>
      <c r="G499" s="11">
        <v>45900</v>
      </c>
      <c r="H499" s="72">
        <v>38500</v>
      </c>
      <c r="I499" s="79">
        <v>44620</v>
      </c>
      <c r="J499" s="71">
        <v>44620</v>
      </c>
      <c r="K499" s="11">
        <v>37874</v>
      </c>
      <c r="L499" s="61">
        <f t="shared" si="107"/>
        <v>0.9721132897603486</v>
      </c>
      <c r="M499" s="61">
        <f t="shared" si="108"/>
        <v>0.00013796689235508598</v>
      </c>
      <c r="N499" s="67"/>
      <c r="O499" s="32"/>
    </row>
    <row r="500" spans="1:15" s="16" customFormat="1" ht="12.75">
      <c r="A500" s="132">
        <v>495</v>
      </c>
      <c r="B500" s="33"/>
      <c r="C500" s="33"/>
      <c r="D500" s="92" t="s">
        <v>514</v>
      </c>
      <c r="E500" s="11">
        <v>173100</v>
      </c>
      <c r="F500" s="11">
        <v>175500</v>
      </c>
      <c r="G500" s="11">
        <v>175500</v>
      </c>
      <c r="H500" s="72">
        <v>153900</v>
      </c>
      <c r="I500" s="79">
        <v>174300</v>
      </c>
      <c r="J500" s="71">
        <v>174300</v>
      </c>
      <c r="K500" s="11">
        <v>153264</v>
      </c>
      <c r="L500" s="61">
        <f t="shared" si="107"/>
        <v>0.9931623931623932</v>
      </c>
      <c r="M500" s="61">
        <f t="shared" si="108"/>
        <v>0.0005389428358917858</v>
      </c>
      <c r="N500" s="67"/>
      <c r="O500" s="32"/>
    </row>
    <row r="501" spans="1:15" s="16" customFormat="1" ht="25.5">
      <c r="A501" s="131">
        <v>496</v>
      </c>
      <c r="B501" s="33"/>
      <c r="C501" s="33"/>
      <c r="D501" s="92" t="s">
        <v>516</v>
      </c>
      <c r="E501" s="11">
        <v>365900</v>
      </c>
      <c r="F501" s="11">
        <v>365900</v>
      </c>
      <c r="G501" s="11">
        <v>365900</v>
      </c>
      <c r="H501" s="72">
        <v>301000</v>
      </c>
      <c r="I501" s="79">
        <v>339128</v>
      </c>
      <c r="J501" s="71">
        <v>339128</v>
      </c>
      <c r="K501" s="11">
        <v>286159</v>
      </c>
      <c r="L501" s="61">
        <f t="shared" si="107"/>
        <v>0.9268324678874009</v>
      </c>
      <c r="M501" s="61">
        <f t="shared" si="108"/>
        <v>0.0010485978545628776</v>
      </c>
      <c r="N501" s="67"/>
      <c r="O501" s="32"/>
    </row>
    <row r="502" spans="1:15" s="16" customFormat="1" ht="38.25">
      <c r="A502" s="132">
        <v>497</v>
      </c>
      <c r="B502" s="15"/>
      <c r="C502" s="33">
        <v>85406</v>
      </c>
      <c r="D502" s="38" t="s">
        <v>314</v>
      </c>
      <c r="E502" s="29">
        <f aca="true" t="shared" si="119" ref="E502:K502">SUM(E503:E504)</f>
        <v>2081700</v>
      </c>
      <c r="F502" s="29">
        <f t="shared" si="119"/>
        <v>2081700</v>
      </c>
      <c r="G502" s="29">
        <f>SUM(G503:G504)</f>
        <v>2076700</v>
      </c>
      <c r="H502" s="64">
        <f t="shared" si="119"/>
        <v>1884500</v>
      </c>
      <c r="I502" s="78">
        <f t="shared" si="119"/>
        <v>2041785</v>
      </c>
      <c r="J502" s="76">
        <f t="shared" si="119"/>
        <v>2036786</v>
      </c>
      <c r="K502" s="29">
        <f t="shared" si="119"/>
        <v>1855673</v>
      </c>
      <c r="L502" s="265">
        <f t="shared" si="107"/>
        <v>0.9808257674016428</v>
      </c>
      <c r="M502" s="267">
        <f t="shared" si="108"/>
        <v>0.006313283982681067</v>
      </c>
      <c r="N502" s="67"/>
      <c r="O502" s="32"/>
    </row>
    <row r="503" spans="1:15" s="16" customFormat="1" ht="25.5">
      <c r="A503" s="131">
        <v>498</v>
      </c>
      <c r="B503" s="15"/>
      <c r="C503" s="15"/>
      <c r="D503" s="36" t="s">
        <v>610</v>
      </c>
      <c r="E503" s="11">
        <v>2081700</v>
      </c>
      <c r="F503" s="11">
        <v>2076700</v>
      </c>
      <c r="G503" s="11">
        <v>2076700</v>
      </c>
      <c r="H503" s="27">
        <v>1884500</v>
      </c>
      <c r="I503" s="79">
        <v>2036786</v>
      </c>
      <c r="J503" s="71">
        <v>2036786</v>
      </c>
      <c r="K503" s="11">
        <v>1855673</v>
      </c>
      <c r="L503" s="61">
        <f t="shared" si="107"/>
        <v>0.9807800837867771</v>
      </c>
      <c r="M503" s="61">
        <f t="shared" si="108"/>
        <v>0.006297826867152536</v>
      </c>
      <c r="N503" s="67"/>
      <c r="O503" s="32"/>
    </row>
    <row r="504" spans="1:15" s="16" customFormat="1" ht="25.5">
      <c r="A504" s="132">
        <v>499</v>
      </c>
      <c r="B504" s="15"/>
      <c r="C504" s="15"/>
      <c r="D504" s="36" t="s">
        <v>181</v>
      </c>
      <c r="E504" s="11"/>
      <c r="F504" s="11">
        <v>5000</v>
      </c>
      <c r="G504" s="11"/>
      <c r="H504" s="27"/>
      <c r="I504" s="79">
        <v>4999</v>
      </c>
      <c r="J504" s="71"/>
      <c r="K504" s="11"/>
      <c r="L504" s="61">
        <f t="shared" si="107"/>
        <v>0.9998</v>
      </c>
      <c r="M504" s="61">
        <f t="shared" si="108"/>
        <v>1.5457115528531485E-05</v>
      </c>
      <c r="N504" s="67"/>
      <c r="O504" s="32"/>
    </row>
    <row r="505" spans="1:15" s="16" customFormat="1" ht="12.75">
      <c r="A505" s="131">
        <v>500</v>
      </c>
      <c r="B505" s="33"/>
      <c r="C505" s="33">
        <v>85407</v>
      </c>
      <c r="D505" s="38" t="s">
        <v>611</v>
      </c>
      <c r="E505" s="29">
        <f aca="true" t="shared" si="120" ref="E505:K505">SUM(E506:E510)</f>
        <v>3425100</v>
      </c>
      <c r="F505" s="29">
        <f t="shared" si="120"/>
        <v>3574399</v>
      </c>
      <c r="G505" s="29">
        <f>SUM(G506:G510)</f>
        <v>3556699</v>
      </c>
      <c r="H505" s="64">
        <f t="shared" si="120"/>
        <v>2883260</v>
      </c>
      <c r="I505" s="78">
        <f t="shared" si="120"/>
        <v>3416046</v>
      </c>
      <c r="J505" s="76">
        <f t="shared" si="120"/>
        <v>3398346</v>
      </c>
      <c r="K505" s="29">
        <f t="shared" si="120"/>
        <v>2748149</v>
      </c>
      <c r="L505" s="265">
        <f t="shared" si="107"/>
        <v>0.9556980068537396</v>
      </c>
      <c r="M505" s="267">
        <f t="shared" si="108"/>
        <v>0.010562556045764724</v>
      </c>
      <c r="N505" s="67"/>
      <c r="O505" s="32"/>
    </row>
    <row r="506" spans="1:15" s="16" customFormat="1" ht="12.75">
      <c r="A506" s="132">
        <v>501</v>
      </c>
      <c r="B506" s="33"/>
      <c r="C506" s="33"/>
      <c r="D506" s="36" t="s">
        <v>612</v>
      </c>
      <c r="E506" s="11">
        <v>713500</v>
      </c>
      <c r="F506" s="11">
        <v>699100</v>
      </c>
      <c r="G506" s="11">
        <v>699100</v>
      </c>
      <c r="H506" s="27">
        <v>617800</v>
      </c>
      <c r="I506" s="79">
        <v>675244</v>
      </c>
      <c r="J506" s="71">
        <v>675244</v>
      </c>
      <c r="K506" s="11">
        <v>595480</v>
      </c>
      <c r="L506" s="61">
        <f t="shared" si="107"/>
        <v>0.9658761264482907</v>
      </c>
      <c r="M506" s="61">
        <f t="shared" si="108"/>
        <v>0.00208788248008556</v>
      </c>
      <c r="N506" s="67"/>
      <c r="O506" s="32"/>
    </row>
    <row r="507" spans="1:15" s="16" customFormat="1" ht="12.75">
      <c r="A507" s="131">
        <v>502</v>
      </c>
      <c r="B507" s="15"/>
      <c r="C507" s="15"/>
      <c r="D507" s="36" t="s">
        <v>613</v>
      </c>
      <c r="E507" s="7">
        <v>2386200</v>
      </c>
      <c r="F507" s="7">
        <v>2535299</v>
      </c>
      <c r="G507" s="7">
        <v>2535299</v>
      </c>
      <c r="H507" s="26">
        <v>2182160</v>
      </c>
      <c r="I507" s="80">
        <v>2410208</v>
      </c>
      <c r="J507" s="39">
        <v>2410208</v>
      </c>
      <c r="K507" s="7">
        <v>2071585</v>
      </c>
      <c r="L507" s="61">
        <f t="shared" si="107"/>
        <v>0.9506602574292027</v>
      </c>
      <c r="M507" s="61">
        <f t="shared" si="108"/>
        <v>0.007452463193396841</v>
      </c>
      <c r="N507" s="67"/>
      <c r="O507" s="32"/>
    </row>
    <row r="508" spans="1:15" s="16" customFormat="1" ht="25.5">
      <c r="A508" s="132">
        <v>503</v>
      </c>
      <c r="B508" s="15"/>
      <c r="C508" s="15"/>
      <c r="D508" s="36" t="s">
        <v>614</v>
      </c>
      <c r="E508" s="7">
        <v>177100</v>
      </c>
      <c r="F508" s="7">
        <v>174000</v>
      </c>
      <c r="G508" s="7">
        <v>174000</v>
      </c>
      <c r="H508" s="26">
        <v>83300</v>
      </c>
      <c r="I508" s="80">
        <v>164594</v>
      </c>
      <c r="J508" s="39">
        <v>164594</v>
      </c>
      <c r="K508" s="7">
        <v>81084</v>
      </c>
      <c r="L508" s="61">
        <f t="shared" si="107"/>
        <v>0.9459425287356322</v>
      </c>
      <c r="M508" s="61">
        <f t="shared" si="108"/>
        <v>0.0005089314809568136</v>
      </c>
      <c r="N508" s="67"/>
      <c r="O508" s="32"/>
    </row>
    <row r="509" spans="1:14" s="32" customFormat="1" ht="25.5">
      <c r="A509" s="131">
        <v>504</v>
      </c>
      <c r="B509" s="15"/>
      <c r="C509" s="15"/>
      <c r="D509" s="36" t="s">
        <v>182</v>
      </c>
      <c r="E509" s="7"/>
      <c r="F509" s="7">
        <v>17700</v>
      </c>
      <c r="G509" s="7"/>
      <c r="H509" s="26"/>
      <c r="I509" s="80">
        <v>17700</v>
      </c>
      <c r="J509" s="39"/>
      <c r="K509" s="7"/>
      <c r="L509" s="61">
        <f t="shared" si="107"/>
        <v>1</v>
      </c>
      <c r="M509" s="61">
        <f t="shared" si="108"/>
        <v>5.4729134797961046E-05</v>
      </c>
      <c r="N509" s="67"/>
    </row>
    <row r="510" spans="1:14" s="32" customFormat="1" ht="12.75">
      <c r="A510" s="132">
        <v>505</v>
      </c>
      <c r="B510" s="15"/>
      <c r="C510" s="15"/>
      <c r="D510" s="36" t="s">
        <v>615</v>
      </c>
      <c r="E510" s="7">
        <v>148300</v>
      </c>
      <c r="F510" s="7">
        <v>148300</v>
      </c>
      <c r="G510" s="7">
        <v>148300</v>
      </c>
      <c r="H510" s="26"/>
      <c r="I510" s="80">
        <v>148300</v>
      </c>
      <c r="J510" s="39">
        <v>148300</v>
      </c>
      <c r="K510" s="7"/>
      <c r="L510" s="61">
        <f t="shared" si="107"/>
        <v>1</v>
      </c>
      <c r="M510" s="61">
        <f t="shared" si="108"/>
        <v>0.0004585497565275493</v>
      </c>
      <c r="N510" s="67"/>
    </row>
    <row r="511" spans="1:15" s="16" customFormat="1" ht="12.75">
      <c r="A511" s="131">
        <v>506</v>
      </c>
      <c r="B511" s="15"/>
      <c r="C511" s="33">
        <v>85410</v>
      </c>
      <c r="D511" s="38" t="s">
        <v>616</v>
      </c>
      <c r="E511" s="30">
        <f aca="true" t="shared" si="121" ref="E511:K511">SUM(E512:E514)</f>
        <v>2212400</v>
      </c>
      <c r="F511" s="30">
        <f t="shared" si="121"/>
        <v>1912010</v>
      </c>
      <c r="G511" s="30">
        <f>SUM(G512:G514)</f>
        <v>1912010</v>
      </c>
      <c r="H511" s="73">
        <f t="shared" si="121"/>
        <v>1150900</v>
      </c>
      <c r="I511" s="144">
        <f t="shared" si="121"/>
        <v>1813429</v>
      </c>
      <c r="J511" s="138">
        <f t="shared" si="121"/>
        <v>1813429</v>
      </c>
      <c r="K511" s="30">
        <f t="shared" si="121"/>
        <v>1142382</v>
      </c>
      <c r="L511" s="265">
        <f t="shared" si="107"/>
        <v>0.9484411692407466</v>
      </c>
      <c r="M511" s="267">
        <f t="shared" si="108"/>
        <v>0.005607197750708006</v>
      </c>
      <c r="N511" s="67"/>
      <c r="O511" s="32"/>
    </row>
    <row r="512" spans="1:14" s="32" customFormat="1" ht="12.75">
      <c r="A512" s="132">
        <v>507</v>
      </c>
      <c r="B512" s="15"/>
      <c r="C512" s="15"/>
      <c r="D512" s="36" t="s">
        <v>617</v>
      </c>
      <c r="E512" s="7">
        <v>1122100</v>
      </c>
      <c r="F512" s="7">
        <v>1122100</v>
      </c>
      <c r="G512" s="7">
        <v>1122100</v>
      </c>
      <c r="H512" s="26">
        <v>849200</v>
      </c>
      <c r="I512" s="80">
        <v>1088406</v>
      </c>
      <c r="J512" s="39">
        <v>1088406</v>
      </c>
      <c r="K512" s="7">
        <v>844771</v>
      </c>
      <c r="L512" s="61">
        <f t="shared" si="107"/>
        <v>0.9699723732287675</v>
      </c>
      <c r="M512" s="61">
        <f t="shared" si="108"/>
        <v>0.003365396536096587</v>
      </c>
      <c r="N512" s="67"/>
    </row>
    <row r="513" spans="1:15" s="16" customFormat="1" ht="12.75">
      <c r="A513" s="131">
        <v>508</v>
      </c>
      <c r="B513" s="15"/>
      <c r="C513" s="15"/>
      <c r="D513" s="36" t="s">
        <v>618</v>
      </c>
      <c r="E513" s="7">
        <v>368400</v>
      </c>
      <c r="F513" s="7">
        <v>380100</v>
      </c>
      <c r="G513" s="7">
        <v>380100</v>
      </c>
      <c r="H513" s="26">
        <v>301700</v>
      </c>
      <c r="I513" s="80">
        <v>349414</v>
      </c>
      <c r="J513" s="39">
        <v>349414</v>
      </c>
      <c r="K513" s="7">
        <v>297611</v>
      </c>
      <c r="L513" s="61">
        <f t="shared" si="107"/>
        <v>0.9192686135227571</v>
      </c>
      <c r="M513" s="61">
        <f t="shared" si="108"/>
        <v>0.001080402593575975</v>
      </c>
      <c r="N513" s="67"/>
      <c r="O513" s="32"/>
    </row>
    <row r="514" spans="1:15" s="16" customFormat="1" ht="12.75">
      <c r="A514" s="132">
        <v>509</v>
      </c>
      <c r="B514" s="15"/>
      <c r="C514" s="15"/>
      <c r="D514" s="36" t="s">
        <v>619</v>
      </c>
      <c r="E514" s="7">
        <v>721900</v>
      </c>
      <c r="F514" s="7">
        <v>409810</v>
      </c>
      <c r="G514" s="7">
        <v>409810</v>
      </c>
      <c r="H514" s="26"/>
      <c r="I514" s="80">
        <v>375609</v>
      </c>
      <c r="J514" s="39">
        <v>375609</v>
      </c>
      <c r="K514" s="7"/>
      <c r="L514" s="61">
        <f t="shared" si="107"/>
        <v>0.9165442522144408</v>
      </c>
      <c r="M514" s="61">
        <f t="shared" si="108"/>
        <v>0.0011613986210354435</v>
      </c>
      <c r="N514" s="67"/>
      <c r="O514" s="32"/>
    </row>
    <row r="515" spans="1:15" s="16" customFormat="1" ht="38.25">
      <c r="A515" s="131">
        <v>510</v>
      </c>
      <c r="B515" s="15"/>
      <c r="C515" s="33">
        <v>85412</v>
      </c>
      <c r="D515" s="38" t="s">
        <v>315</v>
      </c>
      <c r="E515" s="30">
        <f aca="true" t="shared" si="122" ref="E515:K515">SUM(E516:E516)</f>
        <v>130000</v>
      </c>
      <c r="F515" s="30">
        <f t="shared" si="122"/>
        <v>130000</v>
      </c>
      <c r="G515" s="30">
        <f t="shared" si="122"/>
        <v>130000</v>
      </c>
      <c r="H515" s="73">
        <f t="shared" si="122"/>
        <v>0</v>
      </c>
      <c r="I515" s="144">
        <f t="shared" si="122"/>
        <v>130000</v>
      </c>
      <c r="J515" s="138">
        <f t="shared" si="122"/>
        <v>130000</v>
      </c>
      <c r="K515" s="30">
        <f t="shared" si="122"/>
        <v>0</v>
      </c>
      <c r="L515" s="265">
        <f t="shared" si="107"/>
        <v>1</v>
      </c>
      <c r="M515" s="267">
        <f t="shared" si="108"/>
        <v>0.0004019653968211828</v>
      </c>
      <c r="N515" s="67"/>
      <c r="O515" s="32"/>
    </row>
    <row r="516" spans="1:15" s="16" customFormat="1" ht="12.75">
      <c r="A516" s="132">
        <v>511</v>
      </c>
      <c r="B516" s="15"/>
      <c r="C516" s="15"/>
      <c r="D516" s="36" t="s">
        <v>344</v>
      </c>
      <c r="E516" s="7">
        <v>130000</v>
      </c>
      <c r="F516" s="7">
        <v>130000</v>
      </c>
      <c r="G516" s="7">
        <v>130000</v>
      </c>
      <c r="H516" s="26"/>
      <c r="I516" s="80">
        <v>130000</v>
      </c>
      <c r="J516" s="39">
        <v>130000</v>
      </c>
      <c r="K516" s="7"/>
      <c r="L516" s="61">
        <f t="shared" si="107"/>
        <v>1</v>
      </c>
      <c r="M516" s="61">
        <f t="shared" si="108"/>
        <v>0.0004019653968211828</v>
      </c>
      <c r="N516" s="67"/>
      <c r="O516" s="32"/>
    </row>
    <row r="517" spans="1:14" s="32" customFormat="1" ht="12.75">
      <c r="A517" s="131">
        <v>512</v>
      </c>
      <c r="B517" s="15"/>
      <c r="C517" s="33">
        <v>85415</v>
      </c>
      <c r="D517" s="38" t="s">
        <v>620</v>
      </c>
      <c r="E517" s="30">
        <f aca="true" t="shared" si="123" ref="E517:K517">SUM(E518:E520)</f>
        <v>80000</v>
      </c>
      <c r="F517" s="30">
        <f t="shared" si="123"/>
        <v>273024</v>
      </c>
      <c r="G517" s="30">
        <f>SUM(G518:G520)</f>
        <v>273024</v>
      </c>
      <c r="H517" s="73">
        <f t="shared" si="123"/>
        <v>0</v>
      </c>
      <c r="I517" s="144">
        <f t="shared" si="123"/>
        <v>192605</v>
      </c>
      <c r="J517" s="138">
        <f t="shared" si="123"/>
        <v>192605</v>
      </c>
      <c r="K517" s="30">
        <f t="shared" si="123"/>
        <v>0</v>
      </c>
      <c r="L517" s="265">
        <f t="shared" si="107"/>
        <v>0.7054508028598219</v>
      </c>
      <c r="M517" s="267">
        <f t="shared" si="108"/>
        <v>0.0005955426558057225</v>
      </c>
      <c r="N517" s="67"/>
    </row>
    <row r="518" spans="1:15" s="16" customFormat="1" ht="12.75">
      <c r="A518" s="132">
        <v>513</v>
      </c>
      <c r="B518" s="15"/>
      <c r="C518" s="15"/>
      <c r="D518" s="36" t="s">
        <v>345</v>
      </c>
      <c r="E518" s="7">
        <v>80000</v>
      </c>
      <c r="F518" s="7">
        <v>80000</v>
      </c>
      <c r="G518" s="7">
        <v>80000</v>
      </c>
      <c r="H518" s="26"/>
      <c r="I518" s="80"/>
      <c r="J518" s="39"/>
      <c r="K518" s="7"/>
      <c r="L518" s="61">
        <f t="shared" si="107"/>
        <v>0</v>
      </c>
      <c r="M518" s="61">
        <f t="shared" si="108"/>
        <v>0</v>
      </c>
      <c r="N518" s="67"/>
      <c r="O518" s="32"/>
    </row>
    <row r="519" spans="1:14" s="32" customFormat="1" ht="38.25">
      <c r="A519" s="131">
        <v>514</v>
      </c>
      <c r="B519" s="15"/>
      <c r="C519" s="15"/>
      <c r="D519" s="36" t="s">
        <v>183</v>
      </c>
      <c r="E519" s="7"/>
      <c r="F519" s="7">
        <v>116574</v>
      </c>
      <c r="G519" s="7">
        <v>116574</v>
      </c>
      <c r="H519" s="26"/>
      <c r="I519" s="80">
        <v>116574</v>
      </c>
      <c r="J519" s="39">
        <v>116574</v>
      </c>
      <c r="K519" s="7"/>
      <c r="L519" s="61">
        <f aca="true" t="shared" si="124" ref="L519:L528">I519/F519</f>
        <v>1</v>
      </c>
      <c r="M519" s="61">
        <f aca="true" t="shared" si="125" ref="M519:M582">I519/$I$634</f>
        <v>0.00036045164745409665</v>
      </c>
      <c r="N519" s="67"/>
    </row>
    <row r="520" spans="1:15" s="16" customFormat="1" ht="38.25">
      <c r="A520" s="132">
        <v>515</v>
      </c>
      <c r="B520" s="15"/>
      <c r="C520" s="15"/>
      <c r="D520" s="36" t="s">
        <v>184</v>
      </c>
      <c r="E520" s="7"/>
      <c r="F520" s="7">
        <v>76450</v>
      </c>
      <c r="G520" s="7">
        <v>76450</v>
      </c>
      <c r="H520" s="26"/>
      <c r="I520" s="80">
        <v>76031</v>
      </c>
      <c r="J520" s="39">
        <v>76031</v>
      </c>
      <c r="K520" s="7"/>
      <c r="L520" s="61">
        <f t="shared" si="124"/>
        <v>0.9945192936559843</v>
      </c>
      <c r="M520" s="61">
        <f t="shared" si="125"/>
        <v>0.00023509100835162578</v>
      </c>
      <c r="N520" s="67"/>
      <c r="O520" s="32"/>
    </row>
    <row r="521" spans="1:14" s="32" customFormat="1" ht="12.75">
      <c r="A521" s="131">
        <v>516</v>
      </c>
      <c r="B521" s="15"/>
      <c r="C521" s="33">
        <v>85417</v>
      </c>
      <c r="D521" s="38" t="s">
        <v>621</v>
      </c>
      <c r="E521" s="30">
        <f aca="true" t="shared" si="126" ref="E521:K521">E522</f>
        <v>73400</v>
      </c>
      <c r="F521" s="30">
        <f t="shared" si="126"/>
        <v>77100</v>
      </c>
      <c r="G521" s="30">
        <f t="shared" si="126"/>
        <v>77100</v>
      </c>
      <c r="H521" s="73">
        <f t="shared" si="126"/>
        <v>71500</v>
      </c>
      <c r="I521" s="144">
        <f t="shared" si="126"/>
        <v>75250</v>
      </c>
      <c r="J521" s="138">
        <f t="shared" si="126"/>
        <v>75250</v>
      </c>
      <c r="K521" s="30">
        <f t="shared" si="126"/>
        <v>69658</v>
      </c>
      <c r="L521" s="265">
        <f t="shared" si="124"/>
        <v>0.9760051880674449</v>
      </c>
      <c r="M521" s="267">
        <f t="shared" si="125"/>
        <v>0.00023267612392918467</v>
      </c>
      <c r="N521" s="67"/>
    </row>
    <row r="522" spans="1:14" s="32" customFormat="1" ht="12.75">
      <c r="A522" s="132">
        <v>517</v>
      </c>
      <c r="B522" s="15"/>
      <c r="C522" s="33"/>
      <c r="D522" s="36" t="s">
        <v>683</v>
      </c>
      <c r="E522" s="7">
        <v>73400</v>
      </c>
      <c r="F522" s="7">
        <v>77100</v>
      </c>
      <c r="G522" s="7">
        <v>77100</v>
      </c>
      <c r="H522" s="26">
        <v>71500</v>
      </c>
      <c r="I522" s="80">
        <v>75250</v>
      </c>
      <c r="J522" s="39">
        <v>75250</v>
      </c>
      <c r="K522" s="7">
        <v>69658</v>
      </c>
      <c r="L522" s="61">
        <f t="shared" si="124"/>
        <v>0.9760051880674449</v>
      </c>
      <c r="M522" s="61">
        <f t="shared" si="125"/>
        <v>0.00023267612392918467</v>
      </c>
      <c r="N522" s="67"/>
    </row>
    <row r="523" spans="1:15" s="16" customFormat="1" ht="12.75">
      <c r="A523" s="131">
        <v>518</v>
      </c>
      <c r="B523" s="33"/>
      <c r="C523" s="33">
        <v>85446</v>
      </c>
      <c r="D523" s="38" t="s">
        <v>17</v>
      </c>
      <c r="E523" s="30">
        <f aca="true" t="shared" si="127" ref="E523:K523">E524</f>
        <v>117500</v>
      </c>
      <c r="F523" s="30">
        <f t="shared" si="127"/>
        <v>45800</v>
      </c>
      <c r="G523" s="30">
        <f t="shared" si="127"/>
        <v>45800</v>
      </c>
      <c r="H523" s="73">
        <f t="shared" si="127"/>
        <v>0</v>
      </c>
      <c r="I523" s="144">
        <f t="shared" si="127"/>
        <v>35829</v>
      </c>
      <c r="J523" s="138">
        <f t="shared" si="127"/>
        <v>35829</v>
      </c>
      <c r="K523" s="30">
        <f t="shared" si="127"/>
        <v>0</v>
      </c>
      <c r="L523" s="265">
        <f t="shared" si="124"/>
        <v>0.782292576419214</v>
      </c>
      <c r="M523" s="267">
        <f t="shared" si="125"/>
        <v>0.00011078475540543199</v>
      </c>
      <c r="N523" s="67"/>
      <c r="O523" s="32"/>
    </row>
    <row r="524" spans="1:14" s="32" customFormat="1" ht="12.75">
      <c r="A524" s="132">
        <v>519</v>
      </c>
      <c r="B524" s="33"/>
      <c r="C524" s="33"/>
      <c r="D524" s="36" t="s">
        <v>698</v>
      </c>
      <c r="E524" s="7">
        <v>117500</v>
      </c>
      <c r="F524" s="7">
        <v>45800</v>
      </c>
      <c r="G524" s="7">
        <v>45800</v>
      </c>
      <c r="H524" s="26"/>
      <c r="I524" s="80">
        <v>35829</v>
      </c>
      <c r="J524" s="39">
        <v>35829</v>
      </c>
      <c r="K524" s="7"/>
      <c r="L524" s="61">
        <f t="shared" si="124"/>
        <v>0.782292576419214</v>
      </c>
      <c r="M524" s="61">
        <f t="shared" si="125"/>
        <v>0.00011078475540543199</v>
      </c>
      <c r="N524" s="67"/>
    </row>
    <row r="525" spans="1:15" s="16" customFormat="1" ht="12.75">
      <c r="A525" s="131">
        <v>520</v>
      </c>
      <c r="B525" s="15"/>
      <c r="C525" s="33">
        <v>85495</v>
      </c>
      <c r="D525" s="38" t="s">
        <v>455</v>
      </c>
      <c r="E525" s="30">
        <f aca="true" t="shared" si="128" ref="E525:K525">SUM(E526:E528)</f>
        <v>157331</v>
      </c>
      <c r="F525" s="30">
        <f t="shared" si="128"/>
        <v>94380</v>
      </c>
      <c r="G525" s="30">
        <f>SUM(G526:G528)</f>
        <v>94380</v>
      </c>
      <c r="H525" s="73">
        <f t="shared" si="128"/>
        <v>0</v>
      </c>
      <c r="I525" s="144">
        <f t="shared" si="128"/>
        <v>49375</v>
      </c>
      <c r="J525" s="138">
        <f t="shared" si="128"/>
        <v>49375</v>
      </c>
      <c r="K525" s="30">
        <f t="shared" si="128"/>
        <v>0</v>
      </c>
      <c r="L525" s="265">
        <f t="shared" si="124"/>
        <v>0.5231510913329095</v>
      </c>
      <c r="M525" s="267">
        <f t="shared" si="125"/>
        <v>0.00015266954975419925</v>
      </c>
      <c r="N525" s="67"/>
      <c r="O525" s="32"/>
    </row>
    <row r="526" spans="1:14" s="32" customFormat="1" ht="25.5">
      <c r="A526" s="132">
        <v>521</v>
      </c>
      <c r="B526" s="15"/>
      <c r="C526" s="33"/>
      <c r="D526" s="94" t="s">
        <v>678</v>
      </c>
      <c r="E526" s="7">
        <v>20000</v>
      </c>
      <c r="F526" s="7">
        <v>20000</v>
      </c>
      <c r="G526" s="7">
        <v>20000</v>
      </c>
      <c r="H526" s="26"/>
      <c r="I526" s="80"/>
      <c r="J526" s="39"/>
      <c r="K526" s="7"/>
      <c r="L526" s="61">
        <f t="shared" si="124"/>
        <v>0</v>
      </c>
      <c r="M526" s="61">
        <f t="shared" si="125"/>
        <v>0</v>
      </c>
      <c r="N526" s="67"/>
    </row>
    <row r="527" spans="1:15" s="16" customFormat="1" ht="12.75">
      <c r="A527" s="131">
        <v>522</v>
      </c>
      <c r="B527" s="15"/>
      <c r="C527" s="33"/>
      <c r="D527" s="94" t="s">
        <v>656</v>
      </c>
      <c r="E527" s="7">
        <v>25000</v>
      </c>
      <c r="F527" s="7">
        <v>25000</v>
      </c>
      <c r="G527" s="7">
        <v>25000</v>
      </c>
      <c r="H527" s="26"/>
      <c r="I527" s="80"/>
      <c r="J527" s="39"/>
      <c r="K527" s="7"/>
      <c r="L527" s="61">
        <f t="shared" si="124"/>
        <v>0</v>
      </c>
      <c r="M527" s="61">
        <f t="shared" si="125"/>
        <v>0</v>
      </c>
      <c r="N527" s="67"/>
      <c r="O527" s="32"/>
    </row>
    <row r="528" spans="1:15" s="16" customFormat="1" ht="25.5">
      <c r="A528" s="260">
        <v>523</v>
      </c>
      <c r="B528" s="69"/>
      <c r="C528" s="261"/>
      <c r="D528" s="262" t="s">
        <v>149</v>
      </c>
      <c r="E528" s="45">
        <v>112331</v>
      </c>
      <c r="F528" s="45">
        <v>49380</v>
      </c>
      <c r="G528" s="45">
        <v>49380</v>
      </c>
      <c r="H528" s="75"/>
      <c r="I528" s="146">
        <v>49375</v>
      </c>
      <c r="J528" s="140">
        <v>49375</v>
      </c>
      <c r="K528" s="45"/>
      <c r="L528" s="227">
        <f t="shared" si="124"/>
        <v>0.9998987444309437</v>
      </c>
      <c r="M528" s="61">
        <f t="shared" si="125"/>
        <v>0.00015266954975419925</v>
      </c>
      <c r="N528" s="67"/>
      <c r="O528" s="32"/>
    </row>
    <row r="529" spans="1:14" s="32" customFormat="1" ht="25.5">
      <c r="A529" s="133">
        <v>524</v>
      </c>
      <c r="B529" s="128">
        <v>900</v>
      </c>
      <c r="C529" s="18"/>
      <c r="D529" s="19" t="s">
        <v>393</v>
      </c>
      <c r="E529" s="19">
        <f aca="true" t="shared" si="129" ref="E529:K529">E530+E534+E536+E538+E543+E546+E551+E554</f>
        <v>26004300</v>
      </c>
      <c r="F529" s="19">
        <f t="shared" si="129"/>
        <v>28171080</v>
      </c>
      <c r="G529" s="19">
        <f>G530+G534+G536+G538+G543+G546+G551+G554</f>
        <v>11104623</v>
      </c>
      <c r="H529" s="62">
        <f t="shared" si="129"/>
        <v>1940010</v>
      </c>
      <c r="I529" s="77">
        <f t="shared" si="129"/>
        <v>21125250</v>
      </c>
      <c r="J529" s="129">
        <f t="shared" si="129"/>
        <v>10131886</v>
      </c>
      <c r="K529" s="19">
        <f t="shared" si="129"/>
        <v>1896184</v>
      </c>
      <c r="L529" s="190">
        <f aca="true" t="shared" si="130" ref="L529:L582">I529/F529</f>
        <v>0.74989137796634</v>
      </c>
      <c r="M529" s="266">
        <f t="shared" si="125"/>
        <v>0.06532014999382071</v>
      </c>
      <c r="N529" s="67"/>
    </row>
    <row r="530" spans="1:15" ht="12.75">
      <c r="A530" s="132">
        <v>525</v>
      </c>
      <c r="B530" s="33"/>
      <c r="C530" s="33">
        <v>90001</v>
      </c>
      <c r="D530" s="95" t="s">
        <v>316</v>
      </c>
      <c r="E530" s="70">
        <f aca="true" t="shared" si="131" ref="E530:K530">SUM(E531:E533)</f>
        <v>2003200</v>
      </c>
      <c r="F530" s="70">
        <f t="shared" si="131"/>
        <v>6198300</v>
      </c>
      <c r="G530" s="70">
        <f>SUM(G531:G533)</f>
        <v>0</v>
      </c>
      <c r="H530" s="74">
        <f t="shared" si="131"/>
        <v>0</v>
      </c>
      <c r="I530" s="145">
        <f t="shared" si="131"/>
        <v>967321</v>
      </c>
      <c r="J530" s="139">
        <f t="shared" si="131"/>
        <v>0</v>
      </c>
      <c r="K530" s="70">
        <f t="shared" si="131"/>
        <v>0</v>
      </c>
      <c r="L530" s="265">
        <f t="shared" si="130"/>
        <v>0.15606230740686963</v>
      </c>
      <c r="M530" s="267">
        <f t="shared" si="125"/>
        <v>0.002990996689372795</v>
      </c>
      <c r="N530" s="67"/>
      <c r="O530" s="32"/>
    </row>
    <row r="531" spans="1:15" ht="25.5">
      <c r="A531" s="131">
        <v>526</v>
      </c>
      <c r="B531" s="15"/>
      <c r="C531" s="15"/>
      <c r="D531" s="36" t="s">
        <v>185</v>
      </c>
      <c r="E531" s="11">
        <v>1303200</v>
      </c>
      <c r="F531" s="11">
        <v>1275700</v>
      </c>
      <c r="G531" s="11"/>
      <c r="H531" s="27"/>
      <c r="I531" s="79">
        <v>581376</v>
      </c>
      <c r="J531" s="71"/>
      <c r="K531" s="11"/>
      <c r="L531" s="61">
        <f t="shared" si="130"/>
        <v>0.45573097123148076</v>
      </c>
      <c r="M531" s="61">
        <f t="shared" si="125"/>
        <v>0.0017976387272485538</v>
      </c>
      <c r="N531" s="67"/>
      <c r="O531" s="32"/>
    </row>
    <row r="532" spans="1:15" ht="51">
      <c r="A532" s="132">
        <v>527</v>
      </c>
      <c r="B532" s="15"/>
      <c r="C532" s="15"/>
      <c r="D532" s="36" t="s">
        <v>186</v>
      </c>
      <c r="E532" s="11"/>
      <c r="F532" s="11">
        <v>4463600</v>
      </c>
      <c r="G532" s="11"/>
      <c r="H532" s="27"/>
      <c r="I532" s="79"/>
      <c r="J532" s="71"/>
      <c r="K532" s="11"/>
      <c r="L532" s="61">
        <f t="shared" si="130"/>
        <v>0</v>
      </c>
      <c r="M532" s="61">
        <f t="shared" si="125"/>
        <v>0</v>
      </c>
      <c r="N532" s="67"/>
      <c r="O532" s="32"/>
    </row>
    <row r="533" spans="1:15" ht="38.25">
      <c r="A533" s="131">
        <v>528</v>
      </c>
      <c r="B533" s="15"/>
      <c r="C533" s="15"/>
      <c r="D533" s="36" t="s">
        <v>317</v>
      </c>
      <c r="E533" s="11">
        <v>700000</v>
      </c>
      <c r="F533" s="11">
        <v>459000</v>
      </c>
      <c r="G533" s="11"/>
      <c r="H533" s="27"/>
      <c r="I533" s="79">
        <v>385945</v>
      </c>
      <c r="J533" s="71"/>
      <c r="K533" s="11"/>
      <c r="L533" s="61">
        <f t="shared" si="130"/>
        <v>0.840838779956427</v>
      </c>
      <c r="M533" s="61">
        <f t="shared" si="125"/>
        <v>0.0011933579621242415</v>
      </c>
      <c r="N533" s="67"/>
      <c r="O533" s="32"/>
    </row>
    <row r="534" spans="1:15" ht="12.75">
      <c r="A534" s="132">
        <v>529</v>
      </c>
      <c r="B534" s="33"/>
      <c r="C534" s="33">
        <v>90002</v>
      </c>
      <c r="D534" s="95" t="s">
        <v>187</v>
      </c>
      <c r="E534" s="29">
        <f aca="true" t="shared" si="132" ref="E534:K534">E535</f>
        <v>0</v>
      </c>
      <c r="F534" s="29">
        <f t="shared" si="132"/>
        <v>15000</v>
      </c>
      <c r="G534" s="29">
        <f t="shared" si="132"/>
        <v>15000</v>
      </c>
      <c r="H534" s="64">
        <f t="shared" si="132"/>
        <v>0</v>
      </c>
      <c r="I534" s="78">
        <f t="shared" si="132"/>
        <v>11984</v>
      </c>
      <c r="J534" s="76">
        <f t="shared" si="132"/>
        <v>11984</v>
      </c>
      <c r="K534" s="29">
        <f t="shared" si="132"/>
        <v>0</v>
      </c>
      <c r="L534" s="265">
        <f t="shared" si="130"/>
        <v>0.7989333333333334</v>
      </c>
      <c r="M534" s="267">
        <f t="shared" si="125"/>
        <v>3.705502550388504E-05</v>
      </c>
      <c r="N534" s="67"/>
      <c r="O534" s="32"/>
    </row>
    <row r="535" spans="1:15" ht="12.75">
      <c r="A535" s="131">
        <v>530</v>
      </c>
      <c r="B535" s="15"/>
      <c r="C535" s="15"/>
      <c r="D535" s="92" t="s">
        <v>188</v>
      </c>
      <c r="E535" s="11"/>
      <c r="F535" s="11">
        <v>15000</v>
      </c>
      <c r="G535" s="11">
        <v>15000</v>
      </c>
      <c r="H535" s="27"/>
      <c r="I535" s="79">
        <v>11984</v>
      </c>
      <c r="J535" s="71">
        <v>11984</v>
      </c>
      <c r="K535" s="11"/>
      <c r="L535" s="61">
        <f t="shared" si="130"/>
        <v>0.7989333333333334</v>
      </c>
      <c r="M535" s="61">
        <f t="shared" si="125"/>
        <v>3.705502550388504E-05</v>
      </c>
      <c r="N535" s="67"/>
      <c r="O535" s="32"/>
    </row>
    <row r="536" spans="1:15" ht="12.75">
      <c r="A536" s="132">
        <v>531</v>
      </c>
      <c r="B536" s="33"/>
      <c r="C536" s="33">
        <v>90003</v>
      </c>
      <c r="D536" s="95" t="s">
        <v>622</v>
      </c>
      <c r="E536" s="29">
        <f aca="true" t="shared" si="133" ref="E536:K536">E537</f>
        <v>2300000</v>
      </c>
      <c r="F536" s="29">
        <f t="shared" si="133"/>
        <v>3046123</v>
      </c>
      <c r="G536" s="29">
        <f t="shared" si="133"/>
        <v>3046123</v>
      </c>
      <c r="H536" s="64">
        <f t="shared" si="133"/>
        <v>0</v>
      </c>
      <c r="I536" s="78">
        <f t="shared" si="133"/>
        <v>3046123</v>
      </c>
      <c r="J536" s="76">
        <f t="shared" si="133"/>
        <v>3046123</v>
      </c>
      <c r="K536" s="29">
        <f t="shared" si="133"/>
        <v>0</v>
      </c>
      <c r="L536" s="265">
        <f t="shared" si="130"/>
        <v>1</v>
      </c>
      <c r="M536" s="267">
        <f t="shared" si="125"/>
        <v>0.009418738772777937</v>
      </c>
      <c r="N536" s="67"/>
      <c r="O536" s="32"/>
    </row>
    <row r="537" spans="1:15" ht="12.75">
      <c r="A537" s="131">
        <v>532</v>
      </c>
      <c r="B537" s="15"/>
      <c r="C537" s="15"/>
      <c r="D537" s="92" t="s">
        <v>346</v>
      </c>
      <c r="E537" s="11">
        <v>2300000</v>
      </c>
      <c r="F537" s="11">
        <v>3046123</v>
      </c>
      <c r="G537" s="11">
        <v>3046123</v>
      </c>
      <c r="H537" s="27"/>
      <c r="I537" s="79">
        <v>3046123</v>
      </c>
      <c r="J537" s="71">
        <v>3046123</v>
      </c>
      <c r="K537" s="11"/>
      <c r="L537" s="61">
        <f t="shared" si="130"/>
        <v>1</v>
      </c>
      <c r="M537" s="61">
        <f t="shared" si="125"/>
        <v>0.009418738772777937</v>
      </c>
      <c r="N537" s="67"/>
      <c r="O537" s="32"/>
    </row>
    <row r="538" spans="1:15" ht="12.75">
      <c r="A538" s="132">
        <v>533</v>
      </c>
      <c r="B538" s="33"/>
      <c r="C538" s="33">
        <v>90004</v>
      </c>
      <c r="D538" s="95" t="s">
        <v>623</v>
      </c>
      <c r="E538" s="29">
        <f aca="true" t="shared" si="134" ref="E538:K538">SUM(E539:E542)</f>
        <v>1350000</v>
      </c>
      <c r="F538" s="29">
        <f t="shared" si="134"/>
        <v>1435000</v>
      </c>
      <c r="G538" s="29">
        <f>SUM(G539:G542)</f>
        <v>1435000</v>
      </c>
      <c r="H538" s="64">
        <f t="shared" si="134"/>
        <v>0</v>
      </c>
      <c r="I538" s="78">
        <f t="shared" si="134"/>
        <v>1324578</v>
      </c>
      <c r="J538" s="76">
        <f t="shared" si="134"/>
        <v>1324578</v>
      </c>
      <c r="K538" s="29">
        <f t="shared" si="134"/>
        <v>0</v>
      </c>
      <c r="L538" s="265">
        <f t="shared" si="130"/>
        <v>0.9230508710801394</v>
      </c>
      <c r="M538" s="267">
        <f t="shared" si="125"/>
        <v>0.004095650164543144</v>
      </c>
      <c r="N538" s="67"/>
      <c r="O538" s="32"/>
    </row>
    <row r="539" spans="1:15" ht="12.75">
      <c r="A539" s="131">
        <v>534</v>
      </c>
      <c r="B539" s="15"/>
      <c r="C539" s="33"/>
      <c r="D539" s="92" t="s">
        <v>318</v>
      </c>
      <c r="E539" s="11">
        <v>1050000</v>
      </c>
      <c r="F539" s="11">
        <v>950000</v>
      </c>
      <c r="G539" s="11">
        <v>950000</v>
      </c>
      <c r="H539" s="27"/>
      <c r="I539" s="79">
        <v>847700</v>
      </c>
      <c r="J539" s="71">
        <v>847700</v>
      </c>
      <c r="K539" s="11"/>
      <c r="L539" s="61">
        <f t="shared" si="130"/>
        <v>0.8923157894736842</v>
      </c>
      <c r="M539" s="61">
        <f t="shared" si="125"/>
        <v>0.0026211235914255127</v>
      </c>
      <c r="N539" s="67"/>
      <c r="O539" s="32"/>
    </row>
    <row r="540" spans="1:15" ht="25.5">
      <c r="A540" s="132">
        <v>535</v>
      </c>
      <c r="B540" s="15"/>
      <c r="C540" s="33"/>
      <c r="D540" s="92" t="s">
        <v>189</v>
      </c>
      <c r="E540" s="11">
        <v>300000</v>
      </c>
      <c r="F540" s="11">
        <v>440000</v>
      </c>
      <c r="G540" s="11">
        <v>440000</v>
      </c>
      <c r="H540" s="27"/>
      <c r="I540" s="79">
        <v>432978</v>
      </c>
      <c r="J540" s="71">
        <v>432978</v>
      </c>
      <c r="K540" s="11"/>
      <c r="L540" s="61">
        <f t="shared" si="130"/>
        <v>0.9840409090909091</v>
      </c>
      <c r="M540" s="61">
        <f t="shared" si="125"/>
        <v>0.0013387859506526316</v>
      </c>
      <c r="N540" s="67"/>
      <c r="O540" s="32"/>
    </row>
    <row r="541" spans="1:15" ht="25.5">
      <c r="A541" s="131">
        <v>536</v>
      </c>
      <c r="B541" s="15"/>
      <c r="C541" s="33"/>
      <c r="D541" s="92" t="s">
        <v>190</v>
      </c>
      <c r="E541" s="11"/>
      <c r="F541" s="11">
        <v>20000</v>
      </c>
      <c r="G541" s="11">
        <v>20000</v>
      </c>
      <c r="H541" s="27"/>
      <c r="I541" s="79">
        <v>19000</v>
      </c>
      <c r="J541" s="71">
        <v>19000</v>
      </c>
      <c r="K541" s="11"/>
      <c r="L541" s="61">
        <f t="shared" si="130"/>
        <v>0.95</v>
      </c>
      <c r="M541" s="61">
        <f t="shared" si="125"/>
        <v>5.8748788766172874E-05</v>
      </c>
      <c r="N541" s="67"/>
      <c r="O541" s="32"/>
    </row>
    <row r="542" spans="1:15" ht="12.75">
      <c r="A542" s="132">
        <v>537</v>
      </c>
      <c r="B542" s="15"/>
      <c r="C542" s="33"/>
      <c r="D542" s="92" t="s">
        <v>191</v>
      </c>
      <c r="E542" s="11"/>
      <c r="F542" s="11">
        <v>25000</v>
      </c>
      <c r="G542" s="11">
        <v>25000</v>
      </c>
      <c r="H542" s="27"/>
      <c r="I542" s="79">
        <v>24900</v>
      </c>
      <c r="J542" s="71">
        <v>24900</v>
      </c>
      <c r="K542" s="11"/>
      <c r="L542" s="61">
        <f t="shared" si="130"/>
        <v>0.996</v>
      </c>
      <c r="M542" s="61">
        <f t="shared" si="125"/>
        <v>7.699183369882655E-05</v>
      </c>
      <c r="N542" s="67"/>
      <c r="O542" s="32"/>
    </row>
    <row r="543" spans="1:15" ht="12.75">
      <c r="A543" s="131">
        <v>538</v>
      </c>
      <c r="B543" s="15"/>
      <c r="C543" s="33">
        <v>90013</v>
      </c>
      <c r="D543" s="95" t="s">
        <v>624</v>
      </c>
      <c r="E543" s="29">
        <f aca="true" t="shared" si="135" ref="E543:K543">SUM(E544:E545)</f>
        <v>187000</v>
      </c>
      <c r="F543" s="29">
        <f t="shared" si="135"/>
        <v>297200</v>
      </c>
      <c r="G543" s="29">
        <f>SUM(G544:G545)</f>
        <v>192000</v>
      </c>
      <c r="H543" s="64">
        <f t="shared" si="135"/>
        <v>102500</v>
      </c>
      <c r="I543" s="78">
        <f t="shared" si="135"/>
        <v>296879</v>
      </c>
      <c r="J543" s="76">
        <f t="shared" si="135"/>
        <v>191879</v>
      </c>
      <c r="K543" s="29">
        <f t="shared" si="135"/>
        <v>102390</v>
      </c>
      <c r="L543" s="265">
        <f t="shared" si="130"/>
        <v>0.9989199192462987</v>
      </c>
      <c r="M543" s="267">
        <f t="shared" si="125"/>
        <v>0.0009179621926375072</v>
      </c>
      <c r="N543" s="67"/>
      <c r="O543" s="32"/>
    </row>
    <row r="544" spans="1:15" ht="25.5">
      <c r="A544" s="132">
        <v>539</v>
      </c>
      <c r="B544" s="15"/>
      <c r="C544" s="15"/>
      <c r="D544" s="96" t="s">
        <v>6</v>
      </c>
      <c r="E544" s="11">
        <v>187000</v>
      </c>
      <c r="F544" s="11">
        <v>192000</v>
      </c>
      <c r="G544" s="11">
        <v>192000</v>
      </c>
      <c r="H544" s="27">
        <v>102500</v>
      </c>
      <c r="I544" s="79">
        <v>191879</v>
      </c>
      <c r="J544" s="71">
        <v>191879</v>
      </c>
      <c r="K544" s="11">
        <v>102390</v>
      </c>
      <c r="L544" s="61">
        <f t="shared" si="130"/>
        <v>0.9993697916666666</v>
      </c>
      <c r="M544" s="61">
        <f t="shared" si="125"/>
        <v>0.0005932978336665518</v>
      </c>
      <c r="N544" s="67"/>
      <c r="O544" s="32"/>
    </row>
    <row r="545" spans="1:15" ht="38.25">
      <c r="A545" s="131">
        <v>540</v>
      </c>
      <c r="B545" s="15"/>
      <c r="C545" s="15"/>
      <c r="D545" s="92" t="s">
        <v>192</v>
      </c>
      <c r="E545" s="11"/>
      <c r="F545" s="11">
        <v>105200</v>
      </c>
      <c r="G545" s="11"/>
      <c r="H545" s="27"/>
      <c r="I545" s="79">
        <v>105000</v>
      </c>
      <c r="J545" s="71"/>
      <c r="K545" s="11"/>
      <c r="L545" s="61">
        <f t="shared" si="130"/>
        <v>0.9980988593155894</v>
      </c>
      <c r="M545" s="61">
        <f t="shared" si="125"/>
        <v>0.00032466435897095534</v>
      </c>
      <c r="N545" s="67"/>
      <c r="O545" s="32"/>
    </row>
    <row r="546" spans="1:15" ht="12.75">
      <c r="A546" s="132">
        <v>541</v>
      </c>
      <c r="B546" s="33"/>
      <c r="C546" s="33">
        <v>90015</v>
      </c>
      <c r="D546" s="95" t="s">
        <v>625</v>
      </c>
      <c r="E546" s="29">
        <f aca="true" t="shared" si="136" ref="E546:K546">SUM(E547:E550)</f>
        <v>3460000</v>
      </c>
      <c r="F546" s="29">
        <f t="shared" si="136"/>
        <v>3584000</v>
      </c>
      <c r="G546" s="29">
        <f>SUM(G547:G550)</f>
        <v>3310000</v>
      </c>
      <c r="H546" s="64">
        <f t="shared" si="136"/>
        <v>0</v>
      </c>
      <c r="I546" s="78">
        <f t="shared" si="136"/>
        <v>3268173</v>
      </c>
      <c r="J546" s="76">
        <f t="shared" si="136"/>
        <v>3016075</v>
      </c>
      <c r="K546" s="29">
        <f t="shared" si="136"/>
        <v>0</v>
      </c>
      <c r="L546" s="265">
        <f t="shared" si="130"/>
        <v>0.9118786272321429</v>
      </c>
      <c r="M546" s="267">
        <f t="shared" si="125"/>
        <v>0.010105326590963658</v>
      </c>
      <c r="N546" s="67"/>
      <c r="O546" s="32"/>
    </row>
    <row r="547" spans="1:15" ht="12.75">
      <c r="A547" s="131">
        <v>542</v>
      </c>
      <c r="B547" s="15"/>
      <c r="C547" s="33"/>
      <c r="D547" s="92" t="s">
        <v>347</v>
      </c>
      <c r="E547" s="11">
        <v>2760000</v>
      </c>
      <c r="F547" s="11">
        <v>3310000</v>
      </c>
      <c r="G547" s="11">
        <v>3310000</v>
      </c>
      <c r="H547" s="27"/>
      <c r="I547" s="79">
        <v>3016075</v>
      </c>
      <c r="J547" s="71">
        <v>3016075</v>
      </c>
      <c r="K547" s="11"/>
      <c r="L547" s="61">
        <f t="shared" si="130"/>
        <v>0.9112009063444109</v>
      </c>
      <c r="M547" s="61">
        <f t="shared" si="125"/>
        <v>0.009325829109364992</v>
      </c>
      <c r="N547" s="67"/>
      <c r="O547" s="32"/>
    </row>
    <row r="548" spans="1:15" ht="12.75">
      <c r="A548" s="132">
        <v>543</v>
      </c>
      <c r="B548" s="15"/>
      <c r="C548" s="33"/>
      <c r="D548" s="97" t="s">
        <v>348</v>
      </c>
      <c r="E548" s="11">
        <v>50000</v>
      </c>
      <c r="F548" s="11">
        <v>50000</v>
      </c>
      <c r="G548" s="11"/>
      <c r="H548" s="27"/>
      <c r="I548" s="79">
        <v>49982</v>
      </c>
      <c r="J548" s="71"/>
      <c r="K548" s="11"/>
      <c r="L548" s="61">
        <f t="shared" si="130"/>
        <v>0.99964</v>
      </c>
      <c r="M548" s="61">
        <f t="shared" si="125"/>
        <v>0.00015454641895320276</v>
      </c>
      <c r="N548" s="67"/>
      <c r="O548" s="32"/>
    </row>
    <row r="549" spans="1:15" ht="51">
      <c r="A549" s="131">
        <v>544</v>
      </c>
      <c r="B549" s="15"/>
      <c r="C549" s="33"/>
      <c r="D549" s="97" t="s">
        <v>193</v>
      </c>
      <c r="E549" s="11">
        <v>250000</v>
      </c>
      <c r="F549" s="11">
        <v>224000</v>
      </c>
      <c r="G549" s="11"/>
      <c r="H549" s="27"/>
      <c r="I549" s="79">
        <v>202116</v>
      </c>
      <c r="J549" s="71"/>
      <c r="K549" s="11"/>
      <c r="L549" s="61">
        <f t="shared" si="130"/>
        <v>0.9023035714285714</v>
      </c>
      <c r="M549" s="61">
        <f t="shared" si="125"/>
        <v>0.0006249510626454629</v>
      </c>
      <c r="N549" s="67"/>
      <c r="O549" s="32"/>
    </row>
    <row r="550" spans="1:15" ht="12.75">
      <c r="A550" s="132">
        <v>545</v>
      </c>
      <c r="B550" s="15"/>
      <c r="C550" s="33"/>
      <c r="D550" s="97" t="s">
        <v>329</v>
      </c>
      <c r="E550" s="11">
        <v>400000</v>
      </c>
      <c r="F550" s="11"/>
      <c r="G550" s="11"/>
      <c r="H550" s="27"/>
      <c r="I550" s="79"/>
      <c r="J550" s="71"/>
      <c r="K550" s="11"/>
      <c r="L550" s="61"/>
      <c r="M550" s="61">
        <f t="shared" si="125"/>
        <v>0</v>
      </c>
      <c r="N550" s="67"/>
      <c r="O550" s="32"/>
    </row>
    <row r="551" spans="1:15" ht="12.75">
      <c r="A551" s="131">
        <v>546</v>
      </c>
      <c r="B551" s="33"/>
      <c r="C551" s="33">
        <v>90017</v>
      </c>
      <c r="D551" s="95" t="s">
        <v>626</v>
      </c>
      <c r="E551" s="29">
        <f aca="true" t="shared" si="137" ref="E551:K551">SUM(E552:E553)</f>
        <v>1421200</v>
      </c>
      <c r="F551" s="29">
        <f t="shared" si="137"/>
        <v>1552700</v>
      </c>
      <c r="G551" s="29">
        <f>SUM(G552:G553)</f>
        <v>1525700</v>
      </c>
      <c r="H551" s="64">
        <f t="shared" si="137"/>
        <v>1287110</v>
      </c>
      <c r="I551" s="78">
        <f t="shared" si="137"/>
        <v>1536999</v>
      </c>
      <c r="J551" s="76">
        <f t="shared" si="137"/>
        <v>1510061</v>
      </c>
      <c r="K551" s="29">
        <f t="shared" si="137"/>
        <v>1276256</v>
      </c>
      <c r="L551" s="265">
        <f t="shared" si="130"/>
        <v>0.989887937141753</v>
      </c>
      <c r="M551" s="267">
        <f t="shared" si="125"/>
        <v>0.00475246471499047</v>
      </c>
      <c r="N551" s="67"/>
      <c r="O551" s="32"/>
    </row>
    <row r="552" spans="1:15" ht="12.75">
      <c r="A552" s="132">
        <v>547</v>
      </c>
      <c r="B552" s="15"/>
      <c r="C552" s="33"/>
      <c r="D552" s="96" t="s">
        <v>255</v>
      </c>
      <c r="E552" s="11">
        <v>1421200</v>
      </c>
      <c r="F552" s="11">
        <v>1525700</v>
      </c>
      <c r="G552" s="11">
        <v>1525700</v>
      </c>
      <c r="H552" s="27">
        <v>1287110</v>
      </c>
      <c r="I552" s="79">
        <v>1510061</v>
      </c>
      <c r="J552" s="71">
        <v>1510061</v>
      </c>
      <c r="K552" s="11">
        <v>1276256</v>
      </c>
      <c r="L552" s="61">
        <f t="shared" si="130"/>
        <v>0.989749623123812</v>
      </c>
      <c r="M552" s="61">
        <f t="shared" si="125"/>
        <v>0.004669171300686094</v>
      </c>
      <c r="N552" s="67"/>
      <c r="O552" s="32"/>
    </row>
    <row r="553" spans="1:15" ht="25.5">
      <c r="A553" s="131">
        <v>548</v>
      </c>
      <c r="B553" s="15"/>
      <c r="C553" s="33"/>
      <c r="D553" s="96" t="s">
        <v>256</v>
      </c>
      <c r="E553" s="11"/>
      <c r="F553" s="11">
        <v>27000</v>
      </c>
      <c r="G553" s="11"/>
      <c r="H553" s="27"/>
      <c r="I553" s="79">
        <v>26938</v>
      </c>
      <c r="J553" s="71"/>
      <c r="K553" s="11"/>
      <c r="L553" s="61">
        <f t="shared" si="130"/>
        <v>0.9977037037037038</v>
      </c>
      <c r="M553" s="61">
        <f t="shared" si="125"/>
        <v>8.329341430437709E-05</v>
      </c>
      <c r="N553" s="67"/>
      <c r="O553" s="32"/>
    </row>
    <row r="554" spans="1:15" ht="12.75">
      <c r="A554" s="132">
        <v>549</v>
      </c>
      <c r="B554" s="33"/>
      <c r="C554" s="33">
        <v>90095</v>
      </c>
      <c r="D554" s="95" t="s">
        <v>455</v>
      </c>
      <c r="E554" s="29">
        <f aca="true" t="shared" si="138" ref="E554:K554">SUM(E555:E582)</f>
        <v>15282900</v>
      </c>
      <c r="F554" s="29">
        <f t="shared" si="138"/>
        <v>12042757</v>
      </c>
      <c r="G554" s="29">
        <f>SUM(G555:G582)</f>
        <v>1580800</v>
      </c>
      <c r="H554" s="64">
        <f t="shared" si="138"/>
        <v>550400</v>
      </c>
      <c r="I554" s="78">
        <f t="shared" si="138"/>
        <v>10673193</v>
      </c>
      <c r="J554" s="76">
        <f t="shared" si="138"/>
        <v>1031186</v>
      </c>
      <c r="K554" s="29">
        <f t="shared" si="138"/>
        <v>517538</v>
      </c>
      <c r="L554" s="265">
        <f t="shared" si="130"/>
        <v>0.8862748787507712</v>
      </c>
      <c r="M554" s="267">
        <f t="shared" si="125"/>
        <v>0.03300195584303131</v>
      </c>
      <c r="N554" s="67"/>
      <c r="O554" s="32"/>
    </row>
    <row r="555" spans="1:15" ht="12.75">
      <c r="A555" s="131">
        <v>550</v>
      </c>
      <c r="B555" s="15"/>
      <c r="C555" s="15"/>
      <c r="D555" s="92" t="s">
        <v>194</v>
      </c>
      <c r="E555" s="11">
        <v>16000</v>
      </c>
      <c r="F555" s="11">
        <v>54800</v>
      </c>
      <c r="G555" s="11">
        <v>54800</v>
      </c>
      <c r="H555" s="27"/>
      <c r="I555" s="79">
        <v>38067</v>
      </c>
      <c r="J555" s="71">
        <v>38067</v>
      </c>
      <c r="K555" s="11"/>
      <c r="L555" s="61">
        <f t="shared" si="130"/>
        <v>0.6946532846715329</v>
      </c>
      <c r="M555" s="61">
        <f t="shared" si="125"/>
        <v>0.00011770474431378435</v>
      </c>
      <c r="N555" s="67"/>
      <c r="O555" s="32"/>
    </row>
    <row r="556" spans="1:15" ht="12.75">
      <c r="A556" s="132">
        <v>551</v>
      </c>
      <c r="B556" s="15"/>
      <c r="C556" s="15"/>
      <c r="D556" s="92" t="s">
        <v>349</v>
      </c>
      <c r="E556" s="11">
        <v>10000</v>
      </c>
      <c r="F556" s="11">
        <v>5000</v>
      </c>
      <c r="G556" s="11">
        <v>5000</v>
      </c>
      <c r="H556" s="27"/>
      <c r="I556" s="79">
        <v>3269</v>
      </c>
      <c r="J556" s="71">
        <v>3269</v>
      </c>
      <c r="K556" s="11"/>
      <c r="L556" s="61">
        <f t="shared" si="130"/>
        <v>0.6538</v>
      </c>
      <c r="M556" s="61">
        <f t="shared" si="125"/>
        <v>1.0107883709295743E-05</v>
      </c>
      <c r="N556" s="67"/>
      <c r="O556" s="32"/>
    </row>
    <row r="557" spans="1:15" ht="12.75">
      <c r="A557" s="131">
        <v>552</v>
      </c>
      <c r="B557" s="15"/>
      <c r="C557" s="15"/>
      <c r="D557" s="92" t="s">
        <v>350</v>
      </c>
      <c r="E557" s="11">
        <v>4000</v>
      </c>
      <c r="F557" s="11">
        <v>4000</v>
      </c>
      <c r="G557" s="11">
        <v>4000</v>
      </c>
      <c r="H557" s="27"/>
      <c r="I557" s="79">
        <v>1830</v>
      </c>
      <c r="J557" s="71">
        <v>1830</v>
      </c>
      <c r="K557" s="11"/>
      <c r="L557" s="61">
        <f t="shared" si="130"/>
        <v>0.4575</v>
      </c>
      <c r="M557" s="61">
        <f t="shared" si="125"/>
        <v>5.65843597063665E-06</v>
      </c>
      <c r="N557" s="67"/>
      <c r="O557" s="32"/>
    </row>
    <row r="558" spans="1:15" ht="12.75">
      <c r="A558" s="132">
        <v>553</v>
      </c>
      <c r="B558" s="15"/>
      <c r="C558" s="15"/>
      <c r="D558" s="92" t="s">
        <v>351</v>
      </c>
      <c r="E558" s="11">
        <v>20000</v>
      </c>
      <c r="F558" s="11">
        <v>20000</v>
      </c>
      <c r="G558" s="11">
        <v>20000</v>
      </c>
      <c r="H558" s="27"/>
      <c r="I558" s="79">
        <v>16244</v>
      </c>
      <c r="J558" s="71">
        <v>16244</v>
      </c>
      <c r="K558" s="11"/>
      <c r="L558" s="61">
        <f t="shared" si="130"/>
        <v>0.8122</v>
      </c>
      <c r="M558" s="61">
        <f t="shared" si="125"/>
        <v>5.0227122353563796E-05</v>
      </c>
      <c r="N558" s="67"/>
      <c r="O558" s="32"/>
    </row>
    <row r="559" spans="1:15" ht="12.75">
      <c r="A559" s="131">
        <v>554</v>
      </c>
      <c r="B559" s="15"/>
      <c r="C559" s="15"/>
      <c r="D559" s="92" t="s">
        <v>319</v>
      </c>
      <c r="E559" s="11">
        <v>10000</v>
      </c>
      <c r="F559" s="11">
        <v>10000</v>
      </c>
      <c r="G559" s="11">
        <v>10000</v>
      </c>
      <c r="H559" s="27"/>
      <c r="I559" s="79"/>
      <c r="J559" s="71"/>
      <c r="K559" s="11"/>
      <c r="L559" s="61">
        <f t="shared" si="130"/>
        <v>0</v>
      </c>
      <c r="M559" s="61">
        <f t="shared" si="125"/>
        <v>0</v>
      </c>
      <c r="N559" s="67"/>
      <c r="O559" s="32"/>
    </row>
    <row r="560" spans="1:15" ht="25.5">
      <c r="A560" s="132">
        <v>555</v>
      </c>
      <c r="B560" s="15"/>
      <c r="C560" s="15"/>
      <c r="D560" s="92" t="s">
        <v>330</v>
      </c>
      <c r="E560" s="11">
        <v>10000</v>
      </c>
      <c r="F560" s="11"/>
      <c r="G560" s="11"/>
      <c r="H560" s="27"/>
      <c r="I560" s="79"/>
      <c r="J560" s="71"/>
      <c r="K560" s="11"/>
      <c r="L560" s="61"/>
      <c r="M560" s="61">
        <f t="shared" si="125"/>
        <v>0</v>
      </c>
      <c r="N560" s="67"/>
      <c r="O560" s="32"/>
    </row>
    <row r="561" spans="1:15" ht="12.75">
      <c r="A561" s="131">
        <v>556</v>
      </c>
      <c r="B561" s="15"/>
      <c r="C561" s="15"/>
      <c r="D561" s="92" t="s">
        <v>320</v>
      </c>
      <c r="E561" s="11">
        <v>10000</v>
      </c>
      <c r="F561" s="11">
        <v>10000</v>
      </c>
      <c r="G561" s="11">
        <v>10000</v>
      </c>
      <c r="H561" s="27"/>
      <c r="I561" s="79">
        <v>6570</v>
      </c>
      <c r="J561" s="71">
        <v>6570</v>
      </c>
      <c r="K561" s="11"/>
      <c r="L561" s="61">
        <f t="shared" si="130"/>
        <v>0.657</v>
      </c>
      <c r="M561" s="61">
        <f t="shared" si="125"/>
        <v>2.0314712747039776E-05</v>
      </c>
      <c r="N561" s="67"/>
      <c r="O561" s="32"/>
    </row>
    <row r="562" spans="1:15" ht="25.5">
      <c r="A562" s="132">
        <v>557</v>
      </c>
      <c r="B562" s="15"/>
      <c r="C562" s="15"/>
      <c r="D562" s="92" t="s">
        <v>195</v>
      </c>
      <c r="E562" s="11"/>
      <c r="F562" s="11">
        <v>80000</v>
      </c>
      <c r="G562" s="11">
        <v>80000</v>
      </c>
      <c r="H562" s="27"/>
      <c r="I562" s="79">
        <v>71984</v>
      </c>
      <c r="J562" s="71">
        <v>71984</v>
      </c>
      <c r="K562" s="11"/>
      <c r="L562" s="61">
        <f t="shared" si="130"/>
        <v>0.8998</v>
      </c>
      <c r="M562" s="61">
        <f t="shared" si="125"/>
        <v>0.00022257751634443095</v>
      </c>
      <c r="N562" s="67"/>
      <c r="O562" s="32"/>
    </row>
    <row r="563" spans="1:15" ht="12.75">
      <c r="A563" s="131">
        <v>558</v>
      </c>
      <c r="B563" s="15"/>
      <c r="C563" s="33"/>
      <c r="D563" s="97" t="s">
        <v>662</v>
      </c>
      <c r="E563" s="11">
        <v>800000</v>
      </c>
      <c r="F563" s="11">
        <v>690000</v>
      </c>
      <c r="G563" s="11"/>
      <c r="H563" s="27"/>
      <c r="I563" s="79">
        <v>628332</v>
      </c>
      <c r="J563" s="71"/>
      <c r="K563" s="11"/>
      <c r="L563" s="61">
        <f t="shared" si="130"/>
        <v>0.9106260869565217</v>
      </c>
      <c r="M563" s="61">
        <f t="shared" si="125"/>
        <v>0.001942828628580365</v>
      </c>
      <c r="N563" s="67"/>
      <c r="O563" s="32"/>
    </row>
    <row r="564" spans="1:15" ht="12.75">
      <c r="A564" s="132">
        <v>559</v>
      </c>
      <c r="B564" s="15"/>
      <c r="C564" s="15"/>
      <c r="D564" s="97" t="s">
        <v>352</v>
      </c>
      <c r="E564" s="11">
        <v>2450000</v>
      </c>
      <c r="F564" s="11">
        <v>2451547</v>
      </c>
      <c r="G564" s="11"/>
      <c r="H564" s="27"/>
      <c r="I564" s="79">
        <v>2451387</v>
      </c>
      <c r="J564" s="71"/>
      <c r="K564" s="11"/>
      <c r="L564" s="61">
        <f t="shared" si="130"/>
        <v>0.9999347350876814</v>
      </c>
      <c r="M564" s="61">
        <f t="shared" si="125"/>
        <v>0.0075797903709022224</v>
      </c>
      <c r="N564" s="67"/>
      <c r="O564" s="32"/>
    </row>
    <row r="565" spans="1:15" ht="51">
      <c r="A565" s="131">
        <v>560</v>
      </c>
      <c r="B565" s="15"/>
      <c r="C565" s="15"/>
      <c r="D565" s="97" t="s">
        <v>336</v>
      </c>
      <c r="E565" s="11">
        <v>1832900</v>
      </c>
      <c r="F565" s="11">
        <v>4072728</v>
      </c>
      <c r="G565" s="11"/>
      <c r="H565" s="27"/>
      <c r="I565" s="79">
        <v>4066859</v>
      </c>
      <c r="J565" s="71"/>
      <c r="K565" s="11"/>
      <c r="L565" s="61">
        <f t="shared" si="130"/>
        <v>0.9985589511501873</v>
      </c>
      <c r="M565" s="61">
        <f t="shared" si="125"/>
        <v>0.012574896859621529</v>
      </c>
      <c r="N565" s="67"/>
      <c r="O565" s="32"/>
    </row>
    <row r="566" spans="1:15" ht="25.5">
      <c r="A566" s="132">
        <v>561</v>
      </c>
      <c r="B566" s="15"/>
      <c r="C566" s="15"/>
      <c r="D566" s="97" t="s">
        <v>331</v>
      </c>
      <c r="E566" s="11">
        <v>50000</v>
      </c>
      <c r="F566" s="11"/>
      <c r="G566" s="11"/>
      <c r="H566" s="27"/>
      <c r="I566" s="79"/>
      <c r="J566" s="71"/>
      <c r="K566" s="11"/>
      <c r="L566" s="61"/>
      <c r="M566" s="61">
        <f t="shared" si="125"/>
        <v>0</v>
      </c>
      <c r="N566" s="67"/>
      <c r="O566" s="32"/>
    </row>
    <row r="567" spans="1:15" ht="38.25">
      <c r="A567" s="131">
        <v>562</v>
      </c>
      <c r="B567" s="15"/>
      <c r="C567" s="15"/>
      <c r="D567" s="97" t="s">
        <v>196</v>
      </c>
      <c r="E567" s="11">
        <v>150000</v>
      </c>
      <c r="F567" s="11">
        <v>139700</v>
      </c>
      <c r="G567" s="11"/>
      <c r="H567" s="27"/>
      <c r="I567" s="79">
        <v>137835</v>
      </c>
      <c r="J567" s="71"/>
      <c r="K567" s="11"/>
      <c r="L567" s="61">
        <f t="shared" si="130"/>
        <v>0.9866499642090193</v>
      </c>
      <c r="M567" s="61">
        <f t="shared" si="125"/>
        <v>0.0004261915420834441</v>
      </c>
      <c r="N567" s="67"/>
      <c r="O567" s="32"/>
    </row>
    <row r="568" spans="1:15" ht="25.5">
      <c r="A568" s="132">
        <v>563</v>
      </c>
      <c r="B568" s="15"/>
      <c r="C568" s="15"/>
      <c r="D568" s="97" t="s">
        <v>197</v>
      </c>
      <c r="E568" s="11">
        <v>200000</v>
      </c>
      <c r="F568" s="11">
        <v>88982</v>
      </c>
      <c r="G568" s="11"/>
      <c r="H568" s="27"/>
      <c r="I568" s="79">
        <v>85469</v>
      </c>
      <c r="J568" s="71"/>
      <c r="K568" s="11"/>
      <c r="L568" s="61">
        <f t="shared" si="130"/>
        <v>0.9605201051898137</v>
      </c>
      <c r="M568" s="61">
        <f t="shared" si="125"/>
        <v>0.00026427369616084363</v>
      </c>
      <c r="N568" s="67"/>
      <c r="O568" s="32"/>
    </row>
    <row r="569" spans="1:15" ht="25.5">
      <c r="A569" s="131">
        <v>564</v>
      </c>
      <c r="B569" s="15"/>
      <c r="C569" s="15"/>
      <c r="D569" s="97" t="s">
        <v>198</v>
      </c>
      <c r="E569" s="11">
        <v>2000000</v>
      </c>
      <c r="F569" s="11">
        <v>2000000</v>
      </c>
      <c r="G569" s="11"/>
      <c r="H569" s="27"/>
      <c r="I569" s="79">
        <v>2000000</v>
      </c>
      <c r="J569" s="71"/>
      <c r="K569" s="11"/>
      <c r="L569" s="61">
        <f t="shared" si="130"/>
        <v>1</v>
      </c>
      <c r="M569" s="61">
        <f t="shared" si="125"/>
        <v>0.006184083028018197</v>
      </c>
      <c r="N569" s="67"/>
      <c r="O569" s="32"/>
    </row>
    <row r="570" spans="1:15" ht="25.5">
      <c r="A570" s="132">
        <v>565</v>
      </c>
      <c r="B570" s="15"/>
      <c r="C570" s="33"/>
      <c r="D570" s="97" t="s">
        <v>199</v>
      </c>
      <c r="E570" s="7">
        <v>20000</v>
      </c>
      <c r="F570" s="7">
        <v>10000</v>
      </c>
      <c r="G570" s="7"/>
      <c r="H570" s="26"/>
      <c r="I570" s="80">
        <v>8490</v>
      </c>
      <c r="J570" s="39"/>
      <c r="K570" s="7"/>
      <c r="L570" s="61">
        <f t="shared" si="130"/>
        <v>0.849</v>
      </c>
      <c r="M570" s="61">
        <f t="shared" si="125"/>
        <v>2.6251432453937247E-05</v>
      </c>
      <c r="N570" s="67"/>
      <c r="O570" s="32"/>
    </row>
    <row r="571" spans="1:15" ht="51">
      <c r="A571" s="131">
        <v>566</v>
      </c>
      <c r="B571" s="15"/>
      <c r="C571" s="33"/>
      <c r="D571" s="97" t="s">
        <v>200</v>
      </c>
      <c r="E571" s="7">
        <v>100000</v>
      </c>
      <c r="F571" s="7">
        <v>100000</v>
      </c>
      <c r="G571" s="7"/>
      <c r="H571" s="26"/>
      <c r="I571" s="80"/>
      <c r="J571" s="39"/>
      <c r="K571" s="7"/>
      <c r="L571" s="61">
        <f t="shared" si="130"/>
        <v>0</v>
      </c>
      <c r="M571" s="61">
        <f t="shared" si="125"/>
        <v>0</v>
      </c>
      <c r="N571" s="67"/>
      <c r="O571" s="32"/>
    </row>
    <row r="572" spans="1:15" ht="38.25">
      <c r="A572" s="132">
        <v>567</v>
      </c>
      <c r="B572" s="15"/>
      <c r="C572" s="15"/>
      <c r="D572" s="97" t="s">
        <v>201</v>
      </c>
      <c r="E572" s="7">
        <v>100000</v>
      </c>
      <c r="F572" s="7">
        <v>100000</v>
      </c>
      <c r="G572" s="7"/>
      <c r="H572" s="26"/>
      <c r="I572" s="80"/>
      <c r="J572" s="39"/>
      <c r="K572" s="7"/>
      <c r="L572" s="61">
        <f t="shared" si="130"/>
        <v>0</v>
      </c>
      <c r="M572" s="61">
        <f t="shared" si="125"/>
        <v>0</v>
      </c>
      <c r="N572" s="67"/>
      <c r="O572" s="32"/>
    </row>
    <row r="573" spans="1:15" ht="12.75">
      <c r="A573" s="131">
        <v>568</v>
      </c>
      <c r="B573" s="15"/>
      <c r="C573" s="15"/>
      <c r="D573" s="97" t="s">
        <v>202</v>
      </c>
      <c r="E573" s="7">
        <v>50000</v>
      </c>
      <c r="F573" s="7">
        <v>50000</v>
      </c>
      <c r="G573" s="7">
        <v>50000</v>
      </c>
      <c r="H573" s="26"/>
      <c r="I573" s="80">
        <v>49949</v>
      </c>
      <c r="J573" s="39">
        <v>49949</v>
      </c>
      <c r="K573" s="7"/>
      <c r="L573" s="61">
        <f t="shared" si="130"/>
        <v>0.99898</v>
      </c>
      <c r="M573" s="61">
        <f t="shared" si="125"/>
        <v>0.00015444438158324046</v>
      </c>
      <c r="N573" s="67"/>
      <c r="O573" s="32"/>
    </row>
    <row r="574" spans="1:15" ht="51">
      <c r="A574" s="132">
        <v>569</v>
      </c>
      <c r="B574" s="15"/>
      <c r="C574" s="15"/>
      <c r="D574" s="97" t="s">
        <v>332</v>
      </c>
      <c r="E574" s="7">
        <v>100000</v>
      </c>
      <c r="F574" s="7"/>
      <c r="G574" s="7"/>
      <c r="H574" s="26"/>
      <c r="I574" s="80"/>
      <c r="J574" s="39"/>
      <c r="K574" s="7"/>
      <c r="L574" s="61"/>
      <c r="M574" s="61">
        <f t="shared" si="125"/>
        <v>0</v>
      </c>
      <c r="N574" s="67"/>
      <c r="O574" s="32"/>
    </row>
    <row r="575" spans="1:15" ht="25.5">
      <c r="A575" s="131">
        <v>570</v>
      </c>
      <c r="B575" s="15"/>
      <c r="C575" s="15"/>
      <c r="D575" s="97" t="s">
        <v>333</v>
      </c>
      <c r="E575" s="7">
        <v>5000000</v>
      </c>
      <c r="F575" s="7"/>
      <c r="G575" s="7"/>
      <c r="H575" s="26"/>
      <c r="I575" s="80"/>
      <c r="J575" s="39"/>
      <c r="K575" s="7"/>
      <c r="L575" s="61"/>
      <c r="M575" s="61">
        <f t="shared" si="125"/>
        <v>0</v>
      </c>
      <c r="N575" s="67"/>
      <c r="O575" s="32"/>
    </row>
    <row r="576" spans="1:15" ht="38.25">
      <c r="A576" s="132">
        <v>571</v>
      </c>
      <c r="B576" s="15"/>
      <c r="C576" s="15"/>
      <c r="D576" s="41" t="s">
        <v>700</v>
      </c>
      <c r="E576" s="7">
        <v>200000</v>
      </c>
      <c r="F576" s="7">
        <v>200000</v>
      </c>
      <c r="G576" s="7"/>
      <c r="H576" s="26"/>
      <c r="I576" s="80">
        <v>185685</v>
      </c>
      <c r="J576" s="39"/>
      <c r="K576" s="7"/>
      <c r="L576" s="61">
        <f t="shared" si="130"/>
        <v>0.928425</v>
      </c>
      <c r="M576" s="61">
        <f t="shared" si="125"/>
        <v>0.0005741457285287795</v>
      </c>
      <c r="N576" s="67"/>
      <c r="O576" s="32"/>
    </row>
    <row r="577" spans="1:15" ht="38.25">
      <c r="A577" s="131">
        <v>572</v>
      </c>
      <c r="B577" s="15"/>
      <c r="C577" s="15"/>
      <c r="D577" s="41" t="s">
        <v>212</v>
      </c>
      <c r="E577" s="7">
        <v>600000</v>
      </c>
      <c r="F577" s="7">
        <v>420000</v>
      </c>
      <c r="G577" s="7"/>
      <c r="H577" s="26"/>
      <c r="I577" s="80"/>
      <c r="J577" s="39"/>
      <c r="K577" s="7"/>
      <c r="L577" s="61">
        <f t="shared" si="130"/>
        <v>0</v>
      </c>
      <c r="M577" s="61">
        <f t="shared" si="125"/>
        <v>0</v>
      </c>
      <c r="N577" s="67"/>
      <c r="O577" s="32"/>
    </row>
    <row r="578" spans="1:15" ht="25.5">
      <c r="A578" s="132">
        <v>573</v>
      </c>
      <c r="B578" s="15"/>
      <c r="C578" s="15"/>
      <c r="D578" s="41" t="s">
        <v>213</v>
      </c>
      <c r="E578" s="7">
        <v>100000</v>
      </c>
      <c r="F578" s="7">
        <v>100000</v>
      </c>
      <c r="G578" s="7"/>
      <c r="H578" s="26"/>
      <c r="I578" s="80"/>
      <c r="J578" s="39"/>
      <c r="K578" s="7"/>
      <c r="L578" s="61">
        <f t="shared" si="130"/>
        <v>0</v>
      </c>
      <c r="M578" s="61">
        <f t="shared" si="125"/>
        <v>0</v>
      </c>
      <c r="N578" s="67"/>
      <c r="O578" s="32"/>
    </row>
    <row r="579" spans="1:15" ht="25.5">
      <c r="A579" s="131">
        <v>574</v>
      </c>
      <c r="B579" s="15"/>
      <c r="C579" s="15"/>
      <c r="D579" s="41" t="s">
        <v>214</v>
      </c>
      <c r="E579" s="7"/>
      <c r="F579" s="7">
        <v>30000</v>
      </c>
      <c r="G579" s="7"/>
      <c r="H579" s="26"/>
      <c r="I579" s="80">
        <v>28060</v>
      </c>
      <c r="J579" s="39"/>
      <c r="K579" s="7"/>
      <c r="L579" s="61">
        <f t="shared" si="130"/>
        <v>0.9353333333333333</v>
      </c>
      <c r="M579" s="61">
        <f t="shared" si="125"/>
        <v>8.676268488309531E-05</v>
      </c>
      <c r="N579" s="67"/>
      <c r="O579" s="32"/>
    </row>
    <row r="580" spans="1:15" ht="25.5">
      <c r="A580" s="132">
        <v>575</v>
      </c>
      <c r="B580" s="15"/>
      <c r="C580" s="15"/>
      <c r="D580" s="41" t="s">
        <v>215</v>
      </c>
      <c r="E580" s="7">
        <v>200000</v>
      </c>
      <c r="F580" s="7">
        <v>156000</v>
      </c>
      <c r="G580" s="7">
        <v>156000</v>
      </c>
      <c r="H580" s="26"/>
      <c r="I580" s="80">
        <v>139744</v>
      </c>
      <c r="J580" s="39">
        <v>139744</v>
      </c>
      <c r="K580" s="7"/>
      <c r="L580" s="61">
        <f t="shared" si="130"/>
        <v>0.8957948717948718</v>
      </c>
      <c r="M580" s="61">
        <f t="shared" si="125"/>
        <v>0.0004320942493336875</v>
      </c>
      <c r="N580" s="67"/>
      <c r="O580" s="32"/>
    </row>
    <row r="581" spans="1:15" ht="25.5">
      <c r="A581" s="131">
        <v>576</v>
      </c>
      <c r="B581" s="15"/>
      <c r="C581" s="15"/>
      <c r="D581" s="98" t="s">
        <v>257</v>
      </c>
      <c r="E581" s="7">
        <v>1191000</v>
      </c>
      <c r="F581" s="7">
        <v>1191000</v>
      </c>
      <c r="G581" s="7">
        <v>1191000</v>
      </c>
      <c r="H581" s="26">
        <v>550400</v>
      </c>
      <c r="I581" s="80">
        <v>703529</v>
      </c>
      <c r="J581" s="39">
        <v>703529</v>
      </c>
      <c r="K581" s="7">
        <v>517538</v>
      </c>
      <c r="L581" s="61">
        <f t="shared" si="130"/>
        <v>0.5907044500419816</v>
      </c>
      <c r="M581" s="61">
        <f t="shared" si="125"/>
        <v>0.0021753408743093072</v>
      </c>
      <c r="N581" s="67"/>
      <c r="O581" s="32"/>
    </row>
    <row r="582" spans="1:15" ht="25.5">
      <c r="A582" s="132">
        <v>577</v>
      </c>
      <c r="B582" s="15"/>
      <c r="C582" s="15"/>
      <c r="D582" s="41" t="s">
        <v>216</v>
      </c>
      <c r="E582" s="45">
        <v>59000</v>
      </c>
      <c r="F582" s="45">
        <v>59000</v>
      </c>
      <c r="G582" s="45"/>
      <c r="H582" s="75"/>
      <c r="I582" s="146">
        <v>49890</v>
      </c>
      <c r="J582" s="140"/>
      <c r="K582" s="45"/>
      <c r="L582" s="61">
        <f t="shared" si="130"/>
        <v>0.8455932203389831</v>
      </c>
      <c r="M582" s="61">
        <f t="shared" si="125"/>
        <v>0.00015426195113391392</v>
      </c>
      <c r="N582" s="67"/>
      <c r="O582" s="32"/>
    </row>
    <row r="583" spans="1:15" ht="25.5">
      <c r="A583" s="133">
        <v>578</v>
      </c>
      <c r="B583" s="128">
        <v>921</v>
      </c>
      <c r="C583" s="18"/>
      <c r="D583" s="19" t="s">
        <v>627</v>
      </c>
      <c r="E583" s="99">
        <f aca="true" t="shared" si="139" ref="E583:K583">E584+E590+E594+E597+E599+E602</f>
        <v>8056000</v>
      </c>
      <c r="F583" s="99">
        <f t="shared" si="139"/>
        <v>7116000</v>
      </c>
      <c r="G583" s="99">
        <f>G584+G590+G594+G597+G599+G602</f>
        <v>6511000</v>
      </c>
      <c r="H583" s="119">
        <f t="shared" si="139"/>
        <v>0</v>
      </c>
      <c r="I583" s="147">
        <f t="shared" si="139"/>
        <v>6992477</v>
      </c>
      <c r="J583" s="141">
        <f t="shared" si="139"/>
        <v>6401258</v>
      </c>
      <c r="K583" s="99">
        <f t="shared" si="139"/>
        <v>0</v>
      </c>
      <c r="L583" s="190">
        <f aca="true" t="shared" si="140" ref="L583:L638">I583/F583</f>
        <v>0.9826415120854413</v>
      </c>
      <c r="M583" s="266">
        <f aca="true" t="shared" si="141" ref="M583:M634">I583/$I$634</f>
        <v>0.0216210291697538</v>
      </c>
      <c r="N583" s="67"/>
      <c r="O583" s="32"/>
    </row>
    <row r="584" spans="1:15" ht="12.75">
      <c r="A584" s="132">
        <v>579</v>
      </c>
      <c r="B584" s="33"/>
      <c r="C584" s="33">
        <v>92106</v>
      </c>
      <c r="D584" s="38" t="s">
        <v>628</v>
      </c>
      <c r="E584" s="29">
        <f aca="true" t="shared" si="142" ref="E584:K584">SUM(E585:E589)</f>
        <v>3000000</v>
      </c>
      <c r="F584" s="29">
        <f t="shared" si="142"/>
        <v>2070000</v>
      </c>
      <c r="G584" s="29">
        <f>SUM(G585:G589)</f>
        <v>1925000</v>
      </c>
      <c r="H584" s="64">
        <f t="shared" si="142"/>
        <v>0</v>
      </c>
      <c r="I584" s="78">
        <f t="shared" si="142"/>
        <v>2050414</v>
      </c>
      <c r="J584" s="76">
        <f t="shared" si="142"/>
        <v>1910000</v>
      </c>
      <c r="K584" s="29">
        <f t="shared" si="142"/>
        <v>0</v>
      </c>
      <c r="L584" s="265">
        <f t="shared" si="140"/>
        <v>0.9905381642512078</v>
      </c>
      <c r="M584" s="267">
        <f t="shared" si="141"/>
        <v>0.0063399652089054515</v>
      </c>
      <c r="N584" s="67"/>
      <c r="O584" s="32"/>
    </row>
    <row r="585" spans="1:15" ht="12.75">
      <c r="A585" s="131">
        <v>580</v>
      </c>
      <c r="B585" s="15"/>
      <c r="C585" s="15"/>
      <c r="D585" s="37" t="s">
        <v>649</v>
      </c>
      <c r="E585" s="11">
        <v>1780000</v>
      </c>
      <c r="F585" s="11">
        <v>1890000</v>
      </c>
      <c r="G585" s="11">
        <v>1890000</v>
      </c>
      <c r="H585" s="27"/>
      <c r="I585" s="79">
        <v>1890000</v>
      </c>
      <c r="J585" s="71">
        <v>1890000</v>
      </c>
      <c r="K585" s="11"/>
      <c r="L585" s="61">
        <f t="shared" si="140"/>
        <v>1</v>
      </c>
      <c r="M585" s="61">
        <f t="shared" si="141"/>
        <v>0.0058439584614771965</v>
      </c>
      <c r="N585" s="67"/>
      <c r="O585" s="32"/>
    </row>
    <row r="586" spans="1:15" ht="51">
      <c r="A586" s="132">
        <v>581</v>
      </c>
      <c r="B586" s="15"/>
      <c r="C586" s="15"/>
      <c r="D586" s="92" t="s">
        <v>217</v>
      </c>
      <c r="E586" s="11">
        <v>1200000</v>
      </c>
      <c r="F586" s="11">
        <v>125000</v>
      </c>
      <c r="G586" s="11"/>
      <c r="H586" s="27"/>
      <c r="I586" s="79">
        <v>120414</v>
      </c>
      <c r="J586" s="71"/>
      <c r="K586" s="11"/>
      <c r="L586" s="61">
        <f t="shared" si="140"/>
        <v>0.963312</v>
      </c>
      <c r="M586" s="61">
        <f t="shared" si="141"/>
        <v>0.0003723250868678916</v>
      </c>
      <c r="N586" s="67"/>
      <c r="O586" s="32"/>
    </row>
    <row r="587" spans="1:15" ht="25.5">
      <c r="A587" s="131">
        <v>582</v>
      </c>
      <c r="B587" s="15"/>
      <c r="C587" s="15"/>
      <c r="D587" s="92" t="s">
        <v>218</v>
      </c>
      <c r="E587" s="11">
        <v>20000</v>
      </c>
      <c r="F587" s="11">
        <v>20000</v>
      </c>
      <c r="G587" s="11"/>
      <c r="H587" s="27"/>
      <c r="I587" s="79">
        <v>20000</v>
      </c>
      <c r="J587" s="71"/>
      <c r="K587" s="11"/>
      <c r="L587" s="61">
        <f t="shared" si="140"/>
        <v>1</v>
      </c>
      <c r="M587" s="61">
        <f t="shared" si="141"/>
        <v>6.184083028018197E-05</v>
      </c>
      <c r="N587" s="67"/>
      <c r="O587" s="32"/>
    </row>
    <row r="588" spans="1:15" ht="25.5">
      <c r="A588" s="132">
        <v>583</v>
      </c>
      <c r="B588" s="15"/>
      <c r="C588" s="15"/>
      <c r="D588" s="92" t="s">
        <v>219</v>
      </c>
      <c r="E588" s="11"/>
      <c r="F588" s="11">
        <v>20000</v>
      </c>
      <c r="G588" s="11">
        <v>20000</v>
      </c>
      <c r="H588" s="27"/>
      <c r="I588" s="79">
        <v>20000</v>
      </c>
      <c r="J588" s="71">
        <v>20000</v>
      </c>
      <c r="K588" s="11"/>
      <c r="L588" s="61">
        <f t="shared" si="140"/>
        <v>1</v>
      </c>
      <c r="M588" s="61">
        <f t="shared" si="141"/>
        <v>6.184083028018197E-05</v>
      </c>
      <c r="N588" s="67"/>
      <c r="O588" s="32"/>
    </row>
    <row r="589" spans="1:15" ht="25.5">
      <c r="A589" s="131">
        <v>584</v>
      </c>
      <c r="B589" s="15"/>
      <c r="C589" s="15"/>
      <c r="D589" s="92" t="s">
        <v>220</v>
      </c>
      <c r="E589" s="11"/>
      <c r="F589" s="11">
        <v>15000</v>
      </c>
      <c r="G589" s="11">
        <v>15000</v>
      </c>
      <c r="H589" s="27"/>
      <c r="I589" s="79"/>
      <c r="J589" s="71"/>
      <c r="K589" s="11"/>
      <c r="L589" s="61">
        <f t="shared" si="140"/>
        <v>0</v>
      </c>
      <c r="M589" s="61">
        <f t="shared" si="141"/>
        <v>0</v>
      </c>
      <c r="N589" s="67"/>
      <c r="O589" s="32"/>
    </row>
    <row r="590" spans="1:15" ht="12.75">
      <c r="A590" s="132">
        <v>585</v>
      </c>
      <c r="B590" s="33"/>
      <c r="C590" s="33">
        <v>92109</v>
      </c>
      <c r="D590" s="38" t="s">
        <v>629</v>
      </c>
      <c r="E590" s="29">
        <f aca="true" t="shared" si="143" ref="E590:K590">SUM(E591:E593)</f>
        <v>1810000</v>
      </c>
      <c r="F590" s="29">
        <f t="shared" si="143"/>
        <v>1351800</v>
      </c>
      <c r="G590" s="29">
        <f>SUM(G591:G593)</f>
        <v>951800</v>
      </c>
      <c r="H590" s="64">
        <f t="shared" si="143"/>
        <v>0</v>
      </c>
      <c r="I590" s="78">
        <f t="shared" si="143"/>
        <v>1284606</v>
      </c>
      <c r="J590" s="76">
        <f t="shared" si="143"/>
        <v>893800</v>
      </c>
      <c r="K590" s="29">
        <f t="shared" si="143"/>
        <v>0</v>
      </c>
      <c r="L590" s="265">
        <f t="shared" si="140"/>
        <v>0.9502929427430094</v>
      </c>
      <c r="M590" s="267">
        <f t="shared" si="141"/>
        <v>0.003972055081145172</v>
      </c>
      <c r="N590" s="67"/>
      <c r="O590" s="32"/>
    </row>
    <row r="591" spans="1:15" ht="12.75">
      <c r="A591" s="131">
        <v>586</v>
      </c>
      <c r="B591" s="15"/>
      <c r="C591" s="15"/>
      <c r="D591" s="37" t="s">
        <v>650</v>
      </c>
      <c r="E591" s="11">
        <v>690000</v>
      </c>
      <c r="F591" s="11">
        <v>796800</v>
      </c>
      <c r="G591" s="11">
        <v>796800</v>
      </c>
      <c r="H591" s="27"/>
      <c r="I591" s="79">
        <v>738800</v>
      </c>
      <c r="J591" s="71">
        <v>740800</v>
      </c>
      <c r="K591" s="11"/>
      <c r="L591" s="61">
        <f t="shared" si="140"/>
        <v>0.9272088353413654</v>
      </c>
      <c r="M591" s="61">
        <f t="shared" si="141"/>
        <v>0.002284400270549922</v>
      </c>
      <c r="N591" s="67"/>
      <c r="O591" s="32"/>
    </row>
    <row r="592" spans="1:15" ht="12.75">
      <c r="A592" s="132">
        <v>587</v>
      </c>
      <c r="B592" s="15"/>
      <c r="C592" s="15"/>
      <c r="D592" s="36" t="s">
        <v>630</v>
      </c>
      <c r="E592" s="11">
        <v>120000</v>
      </c>
      <c r="F592" s="11">
        <v>155000</v>
      </c>
      <c r="G592" s="11">
        <v>155000</v>
      </c>
      <c r="H592" s="27"/>
      <c r="I592" s="79">
        <v>155000</v>
      </c>
      <c r="J592" s="71">
        <v>153000</v>
      </c>
      <c r="K592" s="11"/>
      <c r="L592" s="61">
        <f t="shared" si="140"/>
        <v>1</v>
      </c>
      <c r="M592" s="61">
        <f t="shared" si="141"/>
        <v>0.0004792664346714103</v>
      </c>
      <c r="N592" s="67"/>
      <c r="O592" s="32"/>
    </row>
    <row r="593" spans="1:15" ht="38.25">
      <c r="A593" s="131">
        <v>588</v>
      </c>
      <c r="B593" s="15"/>
      <c r="C593" s="15"/>
      <c r="D593" s="36" t="s">
        <v>221</v>
      </c>
      <c r="E593" s="11">
        <v>1000000</v>
      </c>
      <c r="F593" s="11">
        <v>400000</v>
      </c>
      <c r="G593" s="11"/>
      <c r="H593" s="27"/>
      <c r="I593" s="79">
        <v>390806</v>
      </c>
      <c r="J593" s="71"/>
      <c r="K593" s="11"/>
      <c r="L593" s="61">
        <f t="shared" si="140"/>
        <v>0.977015</v>
      </c>
      <c r="M593" s="61">
        <f t="shared" si="141"/>
        <v>0.0012083883759238397</v>
      </c>
      <c r="N593" s="67"/>
      <c r="O593" s="32"/>
    </row>
    <row r="594" spans="1:15" ht="12.75">
      <c r="A594" s="132">
        <v>589</v>
      </c>
      <c r="B594" s="33"/>
      <c r="C594" s="33">
        <v>92110</v>
      </c>
      <c r="D594" s="38" t="s">
        <v>631</v>
      </c>
      <c r="E594" s="29">
        <f aca="true" t="shared" si="144" ref="E594:K594">E595+E596</f>
        <v>556000</v>
      </c>
      <c r="F594" s="29">
        <f t="shared" si="144"/>
        <v>676000</v>
      </c>
      <c r="G594" s="29">
        <f>G595+G596</f>
        <v>616000</v>
      </c>
      <c r="H594" s="64">
        <f t="shared" si="144"/>
        <v>0</v>
      </c>
      <c r="I594" s="78">
        <f t="shared" si="144"/>
        <v>675999</v>
      </c>
      <c r="J594" s="76">
        <f t="shared" si="144"/>
        <v>616000</v>
      </c>
      <c r="K594" s="29">
        <f t="shared" si="144"/>
        <v>0</v>
      </c>
      <c r="L594" s="265">
        <f t="shared" si="140"/>
        <v>0.9999985207100591</v>
      </c>
      <c r="M594" s="267">
        <f t="shared" si="141"/>
        <v>0.0020902169714286365</v>
      </c>
      <c r="N594" s="67"/>
      <c r="O594" s="32"/>
    </row>
    <row r="595" spans="1:15" ht="12.75">
      <c r="A595" s="131">
        <v>590</v>
      </c>
      <c r="B595" s="15"/>
      <c r="C595" s="15"/>
      <c r="D595" s="37" t="s">
        <v>651</v>
      </c>
      <c r="E595" s="11">
        <v>556000</v>
      </c>
      <c r="F595" s="11">
        <v>616000</v>
      </c>
      <c r="G595" s="11">
        <v>616000</v>
      </c>
      <c r="H595" s="27"/>
      <c r="I595" s="79">
        <v>616000</v>
      </c>
      <c r="J595" s="71">
        <v>616000</v>
      </c>
      <c r="K595" s="11"/>
      <c r="L595" s="61">
        <f t="shared" si="140"/>
        <v>1</v>
      </c>
      <c r="M595" s="61">
        <f t="shared" si="141"/>
        <v>0.0019046975726296047</v>
      </c>
      <c r="N595" s="67"/>
      <c r="O595" s="32"/>
    </row>
    <row r="596" spans="1:15" ht="25.5">
      <c r="A596" s="132">
        <v>591</v>
      </c>
      <c r="B596" s="15"/>
      <c r="C596" s="15"/>
      <c r="D596" s="36" t="s">
        <v>222</v>
      </c>
      <c r="E596" s="11"/>
      <c r="F596" s="11">
        <v>60000</v>
      </c>
      <c r="G596" s="11"/>
      <c r="H596" s="27"/>
      <c r="I596" s="79">
        <v>59999</v>
      </c>
      <c r="J596" s="71"/>
      <c r="K596" s="11"/>
      <c r="L596" s="61">
        <f t="shared" si="140"/>
        <v>0.9999833333333333</v>
      </c>
      <c r="M596" s="61">
        <f t="shared" si="141"/>
        <v>0.0001855193987990319</v>
      </c>
      <c r="N596" s="67"/>
      <c r="O596" s="32"/>
    </row>
    <row r="597" spans="1:15" ht="12.75">
      <c r="A597" s="131">
        <v>592</v>
      </c>
      <c r="B597" s="33"/>
      <c r="C597" s="33">
        <v>92114</v>
      </c>
      <c r="D597" s="38" t="s">
        <v>223</v>
      </c>
      <c r="E597" s="29">
        <f aca="true" t="shared" si="145" ref="E597:K597">E598</f>
        <v>300000</v>
      </c>
      <c r="F597" s="29">
        <f t="shared" si="145"/>
        <v>300000</v>
      </c>
      <c r="G597" s="29">
        <f t="shared" si="145"/>
        <v>300000</v>
      </c>
      <c r="H597" s="64">
        <f t="shared" si="145"/>
        <v>0</v>
      </c>
      <c r="I597" s="78">
        <f t="shared" si="145"/>
        <v>300000</v>
      </c>
      <c r="J597" s="76">
        <f t="shared" si="145"/>
        <v>300000</v>
      </c>
      <c r="K597" s="29">
        <f t="shared" si="145"/>
        <v>0</v>
      </c>
      <c r="L597" s="265">
        <f t="shared" si="140"/>
        <v>1</v>
      </c>
      <c r="M597" s="267">
        <f t="shared" si="141"/>
        <v>0.0009276124542027295</v>
      </c>
      <c r="N597" s="67"/>
      <c r="O597" s="32"/>
    </row>
    <row r="598" spans="1:15" ht="12.75">
      <c r="A598" s="132">
        <v>593</v>
      </c>
      <c r="B598" s="15"/>
      <c r="C598" s="15"/>
      <c r="D598" s="36" t="s">
        <v>224</v>
      </c>
      <c r="E598" s="11">
        <v>300000</v>
      </c>
      <c r="F598" s="11">
        <v>300000</v>
      </c>
      <c r="G598" s="11">
        <v>300000</v>
      </c>
      <c r="H598" s="27"/>
      <c r="I598" s="79">
        <v>300000</v>
      </c>
      <c r="J598" s="71">
        <v>300000</v>
      </c>
      <c r="K598" s="11"/>
      <c r="L598" s="61">
        <f t="shared" si="140"/>
        <v>1</v>
      </c>
      <c r="M598" s="61">
        <f t="shared" si="141"/>
        <v>0.0009276124542027295</v>
      </c>
      <c r="N598" s="67"/>
      <c r="O598" s="32"/>
    </row>
    <row r="599" spans="1:15" ht="12.75">
      <c r="A599" s="131">
        <v>594</v>
      </c>
      <c r="B599" s="33"/>
      <c r="C599" s="33">
        <v>92116</v>
      </c>
      <c r="D599" s="38" t="s">
        <v>632</v>
      </c>
      <c r="E599" s="29">
        <f aca="true" t="shared" si="146" ref="E599:K599">E600+E601</f>
        <v>2000000</v>
      </c>
      <c r="F599" s="29">
        <f t="shared" si="146"/>
        <v>2060000</v>
      </c>
      <c r="G599" s="29">
        <f t="shared" si="146"/>
        <v>2060000</v>
      </c>
      <c r="H599" s="64">
        <f t="shared" si="146"/>
        <v>0</v>
      </c>
      <c r="I599" s="78">
        <f t="shared" si="146"/>
        <v>2045000</v>
      </c>
      <c r="J599" s="76">
        <f t="shared" si="146"/>
        <v>2045000</v>
      </c>
      <c r="K599" s="29">
        <f t="shared" si="146"/>
        <v>0</v>
      </c>
      <c r="L599" s="265">
        <f t="shared" si="140"/>
        <v>0.9927184466019418</v>
      </c>
      <c r="M599" s="267">
        <f t="shared" si="141"/>
        <v>0.006323224896148606</v>
      </c>
      <c r="N599" s="67"/>
      <c r="O599" s="32"/>
    </row>
    <row r="600" spans="1:15" ht="12.75">
      <c r="A600" s="132">
        <v>595</v>
      </c>
      <c r="B600" s="15"/>
      <c r="C600" s="15"/>
      <c r="D600" s="37" t="s">
        <v>652</v>
      </c>
      <c r="E600" s="11">
        <v>2000000</v>
      </c>
      <c r="F600" s="11">
        <v>2040000</v>
      </c>
      <c r="G600" s="11">
        <v>2040000</v>
      </c>
      <c r="H600" s="27"/>
      <c r="I600" s="79">
        <v>2025000</v>
      </c>
      <c r="J600" s="71">
        <v>2025000</v>
      </c>
      <c r="K600" s="11"/>
      <c r="L600" s="61">
        <f t="shared" si="140"/>
        <v>0.9926470588235294</v>
      </c>
      <c r="M600" s="61">
        <f t="shared" si="141"/>
        <v>0.0062613840658684245</v>
      </c>
      <c r="N600" s="67"/>
      <c r="O600" s="32"/>
    </row>
    <row r="601" spans="1:15" ht="63.75">
      <c r="A601" s="131">
        <v>596</v>
      </c>
      <c r="B601" s="15"/>
      <c r="C601" s="15"/>
      <c r="D601" s="37" t="s">
        <v>484</v>
      </c>
      <c r="E601" s="11"/>
      <c r="F601" s="11">
        <v>20000</v>
      </c>
      <c r="G601" s="11">
        <v>20000</v>
      </c>
      <c r="H601" s="27"/>
      <c r="I601" s="79">
        <v>20000</v>
      </c>
      <c r="J601" s="71">
        <v>20000</v>
      </c>
      <c r="K601" s="11"/>
      <c r="L601" s="61">
        <f t="shared" si="140"/>
        <v>1</v>
      </c>
      <c r="M601" s="61">
        <f t="shared" si="141"/>
        <v>6.184083028018197E-05</v>
      </c>
      <c r="N601" s="67"/>
      <c r="O601" s="32"/>
    </row>
    <row r="602" spans="1:15" ht="12.75">
      <c r="A602" s="132">
        <v>597</v>
      </c>
      <c r="B602" s="33"/>
      <c r="C602" s="33">
        <v>92195</v>
      </c>
      <c r="D602" s="38" t="s">
        <v>455</v>
      </c>
      <c r="E602" s="29">
        <f aca="true" t="shared" si="147" ref="E602:K602">SUM(E603:E603)</f>
        <v>390000</v>
      </c>
      <c r="F602" s="29">
        <f t="shared" si="147"/>
        <v>658200</v>
      </c>
      <c r="G602" s="29">
        <f t="shared" si="147"/>
        <v>658200</v>
      </c>
      <c r="H602" s="64">
        <f t="shared" si="147"/>
        <v>0</v>
      </c>
      <c r="I602" s="78">
        <f t="shared" si="147"/>
        <v>636458</v>
      </c>
      <c r="J602" s="76">
        <f t="shared" si="147"/>
        <v>636458</v>
      </c>
      <c r="K602" s="29">
        <f t="shared" si="147"/>
        <v>0</v>
      </c>
      <c r="L602" s="265">
        <f t="shared" si="140"/>
        <v>0.9669674870859921</v>
      </c>
      <c r="M602" s="267">
        <f t="shared" si="141"/>
        <v>0.001967954557923203</v>
      </c>
      <c r="N602" s="67"/>
      <c r="O602" s="32"/>
    </row>
    <row r="603" spans="1:15" ht="12.75">
      <c r="A603" s="131">
        <v>598</v>
      </c>
      <c r="B603" s="15"/>
      <c r="C603" s="15"/>
      <c r="D603" s="36" t="s">
        <v>449</v>
      </c>
      <c r="E603" s="11">
        <v>390000</v>
      </c>
      <c r="F603" s="11">
        <v>658200</v>
      </c>
      <c r="G603" s="11">
        <v>658200</v>
      </c>
      <c r="H603" s="27"/>
      <c r="I603" s="79">
        <v>636458</v>
      </c>
      <c r="J603" s="71">
        <v>636458</v>
      </c>
      <c r="K603" s="11"/>
      <c r="L603" s="61">
        <f t="shared" si="140"/>
        <v>0.9669674870859921</v>
      </c>
      <c r="M603" s="61">
        <f t="shared" si="141"/>
        <v>0.001967954557923203</v>
      </c>
      <c r="N603" s="67"/>
      <c r="O603" s="32"/>
    </row>
    <row r="604" spans="1:15" ht="38.25">
      <c r="A604" s="130">
        <v>599</v>
      </c>
      <c r="B604" s="128">
        <v>925</v>
      </c>
      <c r="C604" s="18"/>
      <c r="D604" s="19" t="s">
        <v>394</v>
      </c>
      <c r="E604" s="19">
        <f aca="true" t="shared" si="148" ref="E604:K604">E605+E607</f>
        <v>5225000</v>
      </c>
      <c r="F604" s="19">
        <f t="shared" si="148"/>
        <v>6005100</v>
      </c>
      <c r="G604" s="19">
        <f>G605+G607</f>
        <v>4028900</v>
      </c>
      <c r="H604" s="62">
        <f t="shared" si="148"/>
        <v>2345106</v>
      </c>
      <c r="I604" s="77">
        <f t="shared" si="148"/>
        <v>6004440</v>
      </c>
      <c r="J604" s="129">
        <f t="shared" si="148"/>
        <v>4028326</v>
      </c>
      <c r="K604" s="19">
        <f t="shared" si="148"/>
        <v>2344816</v>
      </c>
      <c r="L604" s="190">
        <f t="shared" si="140"/>
        <v>0.9998900934205925</v>
      </c>
      <c r="M604" s="266">
        <f t="shared" si="141"/>
        <v>0.018565977748376792</v>
      </c>
      <c r="N604" s="67"/>
      <c r="O604" s="32"/>
    </row>
    <row r="605" spans="1:15" ht="12.75">
      <c r="A605" s="131">
        <v>600</v>
      </c>
      <c r="B605" s="33"/>
      <c r="C605" s="33">
        <v>92503</v>
      </c>
      <c r="D605" s="38" t="s">
        <v>657</v>
      </c>
      <c r="E605" s="29">
        <f aca="true" t="shared" si="149" ref="E605:K605">E606</f>
        <v>5000</v>
      </c>
      <c r="F605" s="29">
        <f t="shared" si="149"/>
        <v>5000</v>
      </c>
      <c r="G605" s="29">
        <f t="shared" si="149"/>
        <v>5000</v>
      </c>
      <c r="H605" s="64">
        <f t="shared" si="149"/>
        <v>0</v>
      </c>
      <c r="I605" s="78">
        <f t="shared" si="149"/>
        <v>4836</v>
      </c>
      <c r="J605" s="76">
        <f t="shared" si="149"/>
        <v>4836</v>
      </c>
      <c r="K605" s="29">
        <f t="shared" si="149"/>
        <v>0</v>
      </c>
      <c r="L605" s="265">
        <f t="shared" si="140"/>
        <v>0.9672</v>
      </c>
      <c r="M605" s="267">
        <f t="shared" si="141"/>
        <v>1.4953112761748E-05</v>
      </c>
      <c r="N605" s="67"/>
      <c r="O605" s="32"/>
    </row>
    <row r="606" spans="1:15" ht="12.75">
      <c r="A606" s="132">
        <v>601</v>
      </c>
      <c r="B606" s="15"/>
      <c r="C606" s="15"/>
      <c r="D606" s="36" t="s">
        <v>449</v>
      </c>
      <c r="E606" s="11">
        <v>5000</v>
      </c>
      <c r="F606" s="11">
        <v>5000</v>
      </c>
      <c r="G606" s="11">
        <v>5000</v>
      </c>
      <c r="H606" s="27"/>
      <c r="I606" s="79">
        <v>4836</v>
      </c>
      <c r="J606" s="71">
        <v>4836</v>
      </c>
      <c r="K606" s="11"/>
      <c r="L606" s="61">
        <f t="shared" si="140"/>
        <v>0.9672</v>
      </c>
      <c r="M606" s="61">
        <f t="shared" si="141"/>
        <v>1.4953112761748E-05</v>
      </c>
      <c r="N606" s="67"/>
      <c r="O606" s="32"/>
    </row>
    <row r="607" spans="1:15" ht="12.75">
      <c r="A607" s="131">
        <v>602</v>
      </c>
      <c r="B607" s="33"/>
      <c r="C607" s="33">
        <v>92504</v>
      </c>
      <c r="D607" s="38" t="s">
        <v>633</v>
      </c>
      <c r="E607" s="29">
        <f aca="true" t="shared" si="150" ref="E607:K607">SUM(E608:E613)</f>
        <v>5220000</v>
      </c>
      <c r="F607" s="29">
        <f t="shared" si="150"/>
        <v>6000100</v>
      </c>
      <c r="G607" s="29">
        <f>SUM(G608:G613)</f>
        <v>4023900</v>
      </c>
      <c r="H607" s="64">
        <f t="shared" si="150"/>
        <v>2345106</v>
      </c>
      <c r="I607" s="78">
        <f t="shared" si="150"/>
        <v>5999604</v>
      </c>
      <c r="J607" s="76">
        <f t="shared" si="150"/>
        <v>4023490</v>
      </c>
      <c r="K607" s="29">
        <f t="shared" si="150"/>
        <v>2344816</v>
      </c>
      <c r="L607" s="265">
        <f t="shared" si="140"/>
        <v>0.9999173347110881</v>
      </c>
      <c r="M607" s="267">
        <f t="shared" si="141"/>
        <v>0.018551024635615043</v>
      </c>
      <c r="N607" s="67"/>
      <c r="O607" s="32"/>
    </row>
    <row r="608" spans="1:15" ht="12.75">
      <c r="A608" s="132">
        <v>603</v>
      </c>
      <c r="B608" s="15"/>
      <c r="C608" s="33"/>
      <c r="D608" s="37" t="s">
        <v>692</v>
      </c>
      <c r="E608" s="11">
        <v>3950000</v>
      </c>
      <c r="F608" s="11">
        <v>4023900</v>
      </c>
      <c r="G608" s="11">
        <v>4023900</v>
      </c>
      <c r="H608" s="27">
        <v>2345106</v>
      </c>
      <c r="I608" s="79">
        <v>4023490</v>
      </c>
      <c r="J608" s="71">
        <v>4023490</v>
      </c>
      <c r="K608" s="11">
        <v>2344816</v>
      </c>
      <c r="L608" s="61">
        <f t="shared" si="140"/>
        <v>0.9998981087999205</v>
      </c>
      <c r="M608" s="61">
        <f t="shared" si="141"/>
        <v>0.012440798111200468</v>
      </c>
      <c r="N608" s="67"/>
      <c r="O608" s="32"/>
    </row>
    <row r="609" spans="1:15" ht="25.5">
      <c r="A609" s="131">
        <v>604</v>
      </c>
      <c r="B609" s="15"/>
      <c r="C609" s="33"/>
      <c r="D609" s="36" t="s">
        <v>334</v>
      </c>
      <c r="E609" s="11">
        <v>1270000</v>
      </c>
      <c r="F609" s="11"/>
      <c r="G609" s="11"/>
      <c r="H609" s="27"/>
      <c r="I609" s="79"/>
      <c r="J609" s="71"/>
      <c r="K609" s="11"/>
      <c r="L609" s="61"/>
      <c r="M609" s="61">
        <f t="shared" si="141"/>
        <v>0</v>
      </c>
      <c r="N609" s="67"/>
      <c r="O609" s="32"/>
    </row>
    <row r="610" spans="1:15" ht="25.5">
      <c r="A610" s="132">
        <v>605</v>
      </c>
      <c r="B610" s="15"/>
      <c r="C610" s="33"/>
      <c r="D610" s="36" t="s">
        <v>225</v>
      </c>
      <c r="E610" s="11"/>
      <c r="F610" s="11">
        <v>1926200</v>
      </c>
      <c r="G610" s="11"/>
      <c r="H610" s="27"/>
      <c r="I610" s="79">
        <v>1926165</v>
      </c>
      <c r="J610" s="71"/>
      <c r="K610" s="11"/>
      <c r="L610" s="61">
        <f t="shared" si="140"/>
        <v>0.9999818295088776</v>
      </c>
      <c r="M610" s="61">
        <f t="shared" si="141"/>
        <v>0.005955782142831335</v>
      </c>
      <c r="N610" s="67"/>
      <c r="O610" s="32"/>
    </row>
    <row r="611" spans="1:15" ht="25.5">
      <c r="A611" s="131">
        <v>606</v>
      </c>
      <c r="B611" s="15"/>
      <c r="C611" s="33"/>
      <c r="D611" s="36" t="s">
        <v>226</v>
      </c>
      <c r="E611" s="11"/>
      <c r="F611" s="11">
        <v>6000</v>
      </c>
      <c r="G611" s="11"/>
      <c r="H611" s="27"/>
      <c r="I611" s="79">
        <v>5983</v>
      </c>
      <c r="J611" s="71"/>
      <c r="K611" s="11"/>
      <c r="L611" s="61">
        <f t="shared" si="140"/>
        <v>0.9971666666666666</v>
      </c>
      <c r="M611" s="61">
        <f t="shared" si="141"/>
        <v>1.8499684378316435E-05</v>
      </c>
      <c r="N611" s="67"/>
      <c r="O611" s="32"/>
    </row>
    <row r="612" spans="1:15" ht="12.75">
      <c r="A612" s="132">
        <v>607</v>
      </c>
      <c r="B612" s="15"/>
      <c r="C612" s="33"/>
      <c r="D612" s="36" t="s">
        <v>227</v>
      </c>
      <c r="E612" s="11"/>
      <c r="F612" s="11">
        <v>9000</v>
      </c>
      <c r="G612" s="11"/>
      <c r="H612" s="27"/>
      <c r="I612" s="79">
        <v>8967</v>
      </c>
      <c r="J612" s="71"/>
      <c r="K612" s="11"/>
      <c r="L612" s="61">
        <f t="shared" si="140"/>
        <v>0.9963333333333333</v>
      </c>
      <c r="M612" s="61">
        <f t="shared" si="141"/>
        <v>2.7726336256119586E-05</v>
      </c>
      <c r="N612" s="67"/>
      <c r="O612" s="32"/>
    </row>
    <row r="613" spans="1:15" ht="25.5">
      <c r="A613" s="131">
        <v>608</v>
      </c>
      <c r="B613" s="15"/>
      <c r="C613" s="33"/>
      <c r="D613" s="36" t="s">
        <v>228</v>
      </c>
      <c r="E613" s="11"/>
      <c r="F613" s="11">
        <v>35000</v>
      </c>
      <c r="G613" s="11"/>
      <c r="H613" s="27"/>
      <c r="I613" s="79">
        <v>34999</v>
      </c>
      <c r="J613" s="71"/>
      <c r="K613" s="11"/>
      <c r="L613" s="61">
        <f t="shared" si="140"/>
        <v>0.9999714285714286</v>
      </c>
      <c r="M613" s="61">
        <f t="shared" si="141"/>
        <v>0.00010821836094880444</v>
      </c>
      <c r="N613" s="67"/>
      <c r="O613" s="32"/>
    </row>
    <row r="614" spans="1:15" ht="21.75" customHeight="1">
      <c r="A614" s="130">
        <v>609</v>
      </c>
      <c r="B614" s="128">
        <v>926</v>
      </c>
      <c r="C614" s="18"/>
      <c r="D614" s="19" t="s">
        <v>401</v>
      </c>
      <c r="E614" s="19">
        <f aca="true" t="shared" si="151" ref="E614:K614">E615+E628+E631</f>
        <v>4927500</v>
      </c>
      <c r="F614" s="19">
        <f t="shared" si="151"/>
        <v>2993800</v>
      </c>
      <c r="G614" s="19">
        <f>G615+G628+G631</f>
        <v>2426500</v>
      </c>
      <c r="H614" s="62">
        <f t="shared" si="151"/>
        <v>0</v>
      </c>
      <c r="I614" s="77">
        <f t="shared" si="151"/>
        <v>2971164</v>
      </c>
      <c r="J614" s="129">
        <f t="shared" si="151"/>
        <v>2422792</v>
      </c>
      <c r="K614" s="19">
        <f t="shared" si="151"/>
        <v>0</v>
      </c>
      <c r="L614" s="190">
        <f t="shared" si="140"/>
        <v>0.9924390406840804</v>
      </c>
      <c r="M614" s="266">
        <f t="shared" si="141"/>
        <v>0.00918696243292933</v>
      </c>
      <c r="N614" s="67"/>
      <c r="O614" s="32"/>
    </row>
    <row r="615" spans="1:15" ht="12.75">
      <c r="A615" s="131">
        <v>610</v>
      </c>
      <c r="B615" s="100"/>
      <c r="C615" s="100">
        <v>92601</v>
      </c>
      <c r="D615" s="38" t="s">
        <v>337</v>
      </c>
      <c r="E615" s="29">
        <f aca="true" t="shared" si="152" ref="E615:K615">SUM(E616:E627)</f>
        <v>2610000</v>
      </c>
      <c r="F615" s="29">
        <f t="shared" si="152"/>
        <v>696300</v>
      </c>
      <c r="G615" s="29">
        <f>SUM(G616:G627)</f>
        <v>129000</v>
      </c>
      <c r="H615" s="64">
        <f t="shared" si="152"/>
        <v>0</v>
      </c>
      <c r="I615" s="78">
        <f t="shared" si="152"/>
        <v>675339</v>
      </c>
      <c r="J615" s="76">
        <f t="shared" si="152"/>
        <v>126967</v>
      </c>
      <c r="K615" s="29">
        <f t="shared" si="152"/>
        <v>0</v>
      </c>
      <c r="L615" s="265">
        <f t="shared" si="140"/>
        <v>0.9698965962947006</v>
      </c>
      <c r="M615" s="267">
        <f t="shared" si="141"/>
        <v>0.0020881762240293907</v>
      </c>
      <c r="N615" s="67"/>
      <c r="O615" s="32"/>
    </row>
    <row r="616" spans="1:15" ht="25.5">
      <c r="A616" s="132">
        <v>611</v>
      </c>
      <c r="B616" s="33"/>
      <c r="C616" s="33"/>
      <c r="D616" s="41" t="s">
        <v>229</v>
      </c>
      <c r="E616" s="11">
        <v>50000</v>
      </c>
      <c r="F616" s="11">
        <v>40000</v>
      </c>
      <c r="G616" s="11"/>
      <c r="H616" s="27"/>
      <c r="I616" s="79">
        <v>39989</v>
      </c>
      <c r="J616" s="71"/>
      <c r="K616" s="11"/>
      <c r="L616" s="61">
        <f t="shared" si="140"/>
        <v>0.999725</v>
      </c>
      <c r="M616" s="61">
        <f t="shared" si="141"/>
        <v>0.00012364764810370984</v>
      </c>
      <c r="N616" s="67"/>
      <c r="O616" s="32"/>
    </row>
    <row r="617" spans="1:15" ht="38.25">
      <c r="A617" s="131">
        <v>612</v>
      </c>
      <c r="B617" s="33"/>
      <c r="C617" s="33"/>
      <c r="D617" s="41" t="s">
        <v>230</v>
      </c>
      <c r="E617" s="11">
        <v>30000</v>
      </c>
      <c r="F617" s="11">
        <v>30000</v>
      </c>
      <c r="G617" s="11"/>
      <c r="H617" s="27"/>
      <c r="I617" s="79">
        <v>29280</v>
      </c>
      <c r="J617" s="71"/>
      <c r="K617" s="11"/>
      <c r="L617" s="61">
        <f t="shared" si="140"/>
        <v>0.976</v>
      </c>
      <c r="M617" s="61">
        <f t="shared" si="141"/>
        <v>9.05349755301864E-05</v>
      </c>
      <c r="N617" s="67"/>
      <c r="O617" s="32"/>
    </row>
    <row r="618" spans="1:15" ht="25.5">
      <c r="A618" s="132">
        <v>613</v>
      </c>
      <c r="B618" s="33"/>
      <c r="C618" s="33"/>
      <c r="D618" s="41" t="s">
        <v>231</v>
      </c>
      <c r="E618" s="11">
        <v>100000</v>
      </c>
      <c r="F618" s="11">
        <v>81800</v>
      </c>
      <c r="G618" s="11"/>
      <c r="H618" s="27"/>
      <c r="I618" s="79">
        <v>81740</v>
      </c>
      <c r="J618" s="71"/>
      <c r="K618" s="11"/>
      <c r="L618" s="61">
        <f t="shared" si="140"/>
        <v>0.9992665036674817</v>
      </c>
      <c r="M618" s="61">
        <f t="shared" si="141"/>
        <v>0.0002527434733551037</v>
      </c>
      <c r="N618" s="67"/>
      <c r="O618" s="32"/>
    </row>
    <row r="619" spans="1:15" ht="25.5">
      <c r="A619" s="131">
        <v>614</v>
      </c>
      <c r="B619" s="33"/>
      <c r="C619" s="33"/>
      <c r="D619" s="41" t="s">
        <v>335</v>
      </c>
      <c r="E619" s="11">
        <v>2000000</v>
      </c>
      <c r="F619" s="11"/>
      <c r="G619" s="11"/>
      <c r="H619" s="27"/>
      <c r="I619" s="79"/>
      <c r="J619" s="71"/>
      <c r="K619" s="11"/>
      <c r="L619" s="61"/>
      <c r="M619" s="61">
        <f t="shared" si="141"/>
        <v>0</v>
      </c>
      <c r="N619" s="67"/>
      <c r="O619" s="32"/>
    </row>
    <row r="620" spans="1:15" ht="25.5">
      <c r="A620" s="132">
        <v>615</v>
      </c>
      <c r="B620" s="33"/>
      <c r="C620" s="33"/>
      <c r="D620" s="41" t="s">
        <v>232</v>
      </c>
      <c r="E620" s="11">
        <v>100000</v>
      </c>
      <c r="F620" s="11">
        <v>100000</v>
      </c>
      <c r="G620" s="11"/>
      <c r="H620" s="27"/>
      <c r="I620" s="79">
        <v>98465</v>
      </c>
      <c r="J620" s="71"/>
      <c r="K620" s="11"/>
      <c r="L620" s="61">
        <f t="shared" si="140"/>
        <v>0.98465</v>
      </c>
      <c r="M620" s="61">
        <f t="shared" si="141"/>
        <v>0.0003044578676769059</v>
      </c>
      <c r="N620" s="67"/>
      <c r="O620" s="32"/>
    </row>
    <row r="621" spans="1:15" ht="12.75">
      <c r="A621" s="131">
        <v>616</v>
      </c>
      <c r="B621" s="33"/>
      <c r="C621" s="33"/>
      <c r="D621" s="41" t="s">
        <v>233</v>
      </c>
      <c r="E621" s="11">
        <v>100000</v>
      </c>
      <c r="F621" s="11">
        <v>100000</v>
      </c>
      <c r="G621" s="11">
        <v>100000</v>
      </c>
      <c r="H621" s="27"/>
      <c r="I621" s="79">
        <v>97992</v>
      </c>
      <c r="J621" s="71">
        <v>97992</v>
      </c>
      <c r="K621" s="11"/>
      <c r="L621" s="61">
        <f t="shared" si="140"/>
        <v>0.97992</v>
      </c>
      <c r="M621" s="61">
        <f t="shared" si="141"/>
        <v>0.0003029953320407796</v>
      </c>
      <c r="N621" s="67"/>
      <c r="O621" s="32"/>
    </row>
    <row r="622" spans="1:15" ht="25.5">
      <c r="A622" s="132">
        <v>617</v>
      </c>
      <c r="B622" s="33"/>
      <c r="C622" s="33"/>
      <c r="D622" s="41" t="s">
        <v>234</v>
      </c>
      <c r="E622" s="11">
        <v>100000</v>
      </c>
      <c r="F622" s="11">
        <v>61600</v>
      </c>
      <c r="G622" s="11"/>
      <c r="H622" s="27"/>
      <c r="I622" s="79">
        <v>61584</v>
      </c>
      <c r="J622" s="71"/>
      <c r="K622" s="11"/>
      <c r="L622" s="61">
        <f t="shared" si="140"/>
        <v>0.9997402597402597</v>
      </c>
      <c r="M622" s="61">
        <f t="shared" si="141"/>
        <v>0.00019042028459873632</v>
      </c>
      <c r="N622" s="67"/>
      <c r="O622" s="32"/>
    </row>
    <row r="623" spans="1:15" ht="25.5">
      <c r="A623" s="131">
        <v>618</v>
      </c>
      <c r="B623" s="33"/>
      <c r="C623" s="33"/>
      <c r="D623" s="41" t="s">
        <v>235</v>
      </c>
      <c r="E623" s="11">
        <v>130000</v>
      </c>
      <c r="F623" s="11">
        <v>176900</v>
      </c>
      <c r="G623" s="11"/>
      <c r="H623" s="27"/>
      <c r="I623" s="79">
        <v>176900</v>
      </c>
      <c r="J623" s="71"/>
      <c r="K623" s="11"/>
      <c r="L623" s="61">
        <f t="shared" si="140"/>
        <v>1</v>
      </c>
      <c r="M623" s="61">
        <f t="shared" si="141"/>
        <v>0.0005469821438282095</v>
      </c>
      <c r="N623" s="67"/>
      <c r="O623" s="32"/>
    </row>
    <row r="624" spans="1:15" ht="25.5">
      <c r="A624" s="132">
        <v>619</v>
      </c>
      <c r="B624" s="33"/>
      <c r="C624" s="33"/>
      <c r="D624" s="41" t="s">
        <v>236</v>
      </c>
      <c r="E624" s="11"/>
      <c r="F624" s="11">
        <v>15000</v>
      </c>
      <c r="G624" s="11"/>
      <c r="H624" s="27"/>
      <c r="I624" s="79"/>
      <c r="J624" s="71"/>
      <c r="K624" s="11"/>
      <c r="L624" s="61">
        <f t="shared" si="140"/>
        <v>0</v>
      </c>
      <c r="M624" s="61">
        <f t="shared" si="141"/>
        <v>0</v>
      </c>
      <c r="N624" s="67"/>
      <c r="O624" s="32"/>
    </row>
    <row r="625" spans="1:15" ht="38.25">
      <c r="A625" s="131">
        <v>620</v>
      </c>
      <c r="B625" s="33"/>
      <c r="C625" s="33"/>
      <c r="D625" s="41" t="s">
        <v>237</v>
      </c>
      <c r="E625" s="11"/>
      <c r="F625" s="11">
        <v>40000</v>
      </c>
      <c r="G625" s="11"/>
      <c r="H625" s="27"/>
      <c r="I625" s="79">
        <v>38514</v>
      </c>
      <c r="J625" s="71"/>
      <c r="K625" s="11"/>
      <c r="L625" s="61">
        <f t="shared" si="140"/>
        <v>0.96285</v>
      </c>
      <c r="M625" s="61">
        <f t="shared" si="141"/>
        <v>0.00011908688687054642</v>
      </c>
      <c r="N625" s="67"/>
      <c r="O625" s="32"/>
    </row>
    <row r="626" spans="1:15" ht="25.5">
      <c r="A626" s="132">
        <v>621</v>
      </c>
      <c r="B626" s="33"/>
      <c r="C626" s="33"/>
      <c r="D626" s="41" t="s">
        <v>238</v>
      </c>
      <c r="E626" s="11"/>
      <c r="F626" s="11">
        <v>29000</v>
      </c>
      <c r="G626" s="11">
        <v>29000</v>
      </c>
      <c r="H626" s="27"/>
      <c r="I626" s="79">
        <v>28975</v>
      </c>
      <c r="J626" s="71">
        <v>28975</v>
      </c>
      <c r="K626" s="11"/>
      <c r="L626" s="61">
        <f t="shared" si="140"/>
        <v>0.9991379310344828</v>
      </c>
      <c r="M626" s="61">
        <f t="shared" si="141"/>
        <v>8.959190286841364E-05</v>
      </c>
      <c r="N626" s="67"/>
      <c r="O626" s="32"/>
    </row>
    <row r="627" spans="1:15" ht="38.25">
      <c r="A627" s="131">
        <v>622</v>
      </c>
      <c r="B627" s="33"/>
      <c r="C627" s="33"/>
      <c r="D627" s="41" t="s">
        <v>239</v>
      </c>
      <c r="E627" s="11"/>
      <c r="F627" s="11">
        <v>22000</v>
      </c>
      <c r="G627" s="11"/>
      <c r="H627" s="27"/>
      <c r="I627" s="79">
        <v>21900</v>
      </c>
      <c r="J627" s="71"/>
      <c r="K627" s="11"/>
      <c r="L627" s="61">
        <f t="shared" si="140"/>
        <v>0.9954545454545455</v>
      </c>
      <c r="M627" s="61">
        <f t="shared" si="141"/>
        <v>6.771570915679925E-05</v>
      </c>
      <c r="N627" s="67"/>
      <c r="O627" s="32"/>
    </row>
    <row r="628" spans="1:15" ht="12.75">
      <c r="A628" s="132">
        <v>623</v>
      </c>
      <c r="B628" s="33"/>
      <c r="C628" s="33">
        <v>92604</v>
      </c>
      <c r="D628" s="38" t="s">
        <v>635</v>
      </c>
      <c r="E628" s="29">
        <f aca="true" t="shared" si="153" ref="E628:K628">E629+E630</f>
        <v>1882500</v>
      </c>
      <c r="F628" s="29">
        <f t="shared" si="153"/>
        <v>1892500</v>
      </c>
      <c r="G628" s="29">
        <f>G629+G630</f>
        <v>1892500</v>
      </c>
      <c r="H628" s="64">
        <f t="shared" si="153"/>
        <v>0</v>
      </c>
      <c r="I628" s="78">
        <f t="shared" si="153"/>
        <v>1892500</v>
      </c>
      <c r="J628" s="76">
        <f t="shared" si="153"/>
        <v>1892500</v>
      </c>
      <c r="K628" s="29">
        <f t="shared" si="153"/>
        <v>0</v>
      </c>
      <c r="L628" s="265">
        <f t="shared" si="140"/>
        <v>1</v>
      </c>
      <c r="M628" s="267">
        <f t="shared" si="141"/>
        <v>0.005851688565262219</v>
      </c>
      <c r="N628" s="67"/>
      <c r="O628" s="32"/>
    </row>
    <row r="629" spans="1:15" ht="25.5">
      <c r="A629" s="131">
        <v>624</v>
      </c>
      <c r="B629" s="33"/>
      <c r="C629" s="33"/>
      <c r="D629" s="37" t="s">
        <v>693</v>
      </c>
      <c r="E629" s="11">
        <v>1852500</v>
      </c>
      <c r="F629" s="11">
        <v>1862500</v>
      </c>
      <c r="G629" s="11">
        <v>1862500</v>
      </c>
      <c r="H629" s="27"/>
      <c r="I629" s="79">
        <v>1862500</v>
      </c>
      <c r="J629" s="71">
        <v>1862500</v>
      </c>
      <c r="K629" s="11"/>
      <c r="L629" s="61">
        <f t="shared" si="140"/>
        <v>1</v>
      </c>
      <c r="M629" s="61">
        <f t="shared" si="141"/>
        <v>0.005758927319841946</v>
      </c>
      <c r="N629" s="67"/>
      <c r="O629" s="32"/>
    </row>
    <row r="630" spans="1:15" ht="12.75">
      <c r="A630" s="132">
        <v>625</v>
      </c>
      <c r="B630" s="33"/>
      <c r="C630" s="33"/>
      <c r="D630" s="41" t="s">
        <v>240</v>
      </c>
      <c r="E630" s="11">
        <v>30000</v>
      </c>
      <c r="F630" s="11">
        <v>30000</v>
      </c>
      <c r="G630" s="11">
        <v>30000</v>
      </c>
      <c r="H630" s="27"/>
      <c r="I630" s="79">
        <v>30000</v>
      </c>
      <c r="J630" s="71">
        <v>30000</v>
      </c>
      <c r="K630" s="11"/>
      <c r="L630" s="61">
        <f t="shared" si="140"/>
        <v>1</v>
      </c>
      <c r="M630" s="61">
        <f t="shared" si="141"/>
        <v>9.276124542027296E-05</v>
      </c>
      <c r="N630" s="67"/>
      <c r="O630" s="32"/>
    </row>
    <row r="631" spans="1:15" ht="12.75">
      <c r="A631" s="131">
        <v>626</v>
      </c>
      <c r="B631" s="33"/>
      <c r="C631" s="33">
        <v>92695</v>
      </c>
      <c r="D631" s="38" t="s">
        <v>455</v>
      </c>
      <c r="E631" s="29">
        <f aca="true" t="shared" si="154" ref="E631:K631">E632+E633</f>
        <v>435000</v>
      </c>
      <c r="F631" s="29">
        <f t="shared" si="154"/>
        <v>405000</v>
      </c>
      <c r="G631" s="29">
        <f>G632+G633</f>
        <v>405000</v>
      </c>
      <c r="H631" s="64">
        <f t="shared" si="154"/>
        <v>0</v>
      </c>
      <c r="I631" s="78">
        <f t="shared" si="154"/>
        <v>403325</v>
      </c>
      <c r="J631" s="76">
        <f t="shared" si="154"/>
        <v>403325</v>
      </c>
      <c r="K631" s="29">
        <f t="shared" si="154"/>
        <v>0</v>
      </c>
      <c r="L631" s="265">
        <f t="shared" si="140"/>
        <v>0.9958641975308642</v>
      </c>
      <c r="M631" s="267">
        <f t="shared" si="141"/>
        <v>0.0012470976436377197</v>
      </c>
      <c r="N631" s="67"/>
      <c r="O631" s="32"/>
    </row>
    <row r="632" spans="1:15" ht="12.75">
      <c r="A632" s="132">
        <v>627</v>
      </c>
      <c r="B632" s="15"/>
      <c r="C632" s="15"/>
      <c r="D632" s="36" t="s">
        <v>449</v>
      </c>
      <c r="E632" s="11">
        <v>385000</v>
      </c>
      <c r="F632" s="11">
        <v>375000</v>
      </c>
      <c r="G632" s="11">
        <v>375000</v>
      </c>
      <c r="H632" s="27"/>
      <c r="I632" s="79">
        <v>374071</v>
      </c>
      <c r="J632" s="71">
        <v>374071</v>
      </c>
      <c r="K632" s="11"/>
      <c r="L632" s="61">
        <f t="shared" si="140"/>
        <v>0.9975226666666667</v>
      </c>
      <c r="M632" s="61">
        <f t="shared" si="141"/>
        <v>0.0011566430611868975</v>
      </c>
      <c r="N632" s="67"/>
      <c r="O632" s="32"/>
    </row>
    <row r="633" spans="1:15" ht="25.5">
      <c r="A633" s="131">
        <v>628</v>
      </c>
      <c r="B633" s="69"/>
      <c r="C633" s="69"/>
      <c r="D633" s="36" t="s">
        <v>241</v>
      </c>
      <c r="E633" s="11">
        <v>50000</v>
      </c>
      <c r="F633" s="11">
        <v>30000</v>
      </c>
      <c r="G633" s="11">
        <v>30000</v>
      </c>
      <c r="H633" s="27"/>
      <c r="I633" s="79">
        <v>29254</v>
      </c>
      <c r="J633" s="71">
        <v>29254</v>
      </c>
      <c r="K633" s="11"/>
      <c r="L633" s="61">
        <f t="shared" si="140"/>
        <v>0.9751333333333333</v>
      </c>
      <c r="M633" s="61">
        <f t="shared" si="141"/>
        <v>9.045458245082216E-05</v>
      </c>
      <c r="N633" s="67"/>
      <c r="O633" s="32"/>
    </row>
    <row r="634" spans="1:15" ht="21.75" customHeight="1">
      <c r="A634" s="130">
        <v>629</v>
      </c>
      <c r="B634" s="287" t="s">
        <v>432</v>
      </c>
      <c r="C634" s="274"/>
      <c r="D634" s="54" t="s">
        <v>636</v>
      </c>
      <c r="E634" s="20">
        <f aca="true" t="shared" si="155" ref="E634:K634">E6+E13+E18+E55+E58+E90+E108+E135+E140+E162+E166+E170+E174+E372+E393+E456+E480+E529+E583+E604+E614</f>
        <v>334898549</v>
      </c>
      <c r="F634" s="20">
        <f t="shared" si="155"/>
        <v>354319646</v>
      </c>
      <c r="G634" s="20">
        <f>G6+G13+G18+G55+G58+G90+G108+G135+G140+G162+G166+G170+G174+G372+G393+G456+G480+G529+G583+G604+G614</f>
        <v>309078508</v>
      </c>
      <c r="H634" s="136">
        <f t="shared" si="155"/>
        <v>159730861</v>
      </c>
      <c r="I634" s="148">
        <f t="shared" si="155"/>
        <v>323410923</v>
      </c>
      <c r="J634" s="142">
        <f t="shared" si="155"/>
        <v>288699485</v>
      </c>
      <c r="K634" s="20">
        <f t="shared" si="155"/>
        <v>153339547</v>
      </c>
      <c r="L634" s="121">
        <f t="shared" si="140"/>
        <v>0.9127659915307096</v>
      </c>
      <c r="M634" s="122">
        <f t="shared" si="141"/>
        <v>1</v>
      </c>
      <c r="N634" s="67"/>
      <c r="O634" s="32"/>
    </row>
    <row r="635" spans="1:15" ht="12.75">
      <c r="A635" s="131">
        <v>630</v>
      </c>
      <c r="B635" s="288"/>
      <c r="C635" s="289"/>
      <c r="D635" s="41"/>
      <c r="E635" s="11"/>
      <c r="F635" s="11"/>
      <c r="G635" s="11"/>
      <c r="H635" s="27"/>
      <c r="I635" s="79"/>
      <c r="J635" s="71"/>
      <c r="K635" s="11"/>
      <c r="L635" s="61"/>
      <c r="M635" s="61"/>
      <c r="N635" s="67"/>
      <c r="O635" s="32"/>
    </row>
    <row r="636" spans="1:15" ht="21.75" customHeight="1">
      <c r="A636" s="130">
        <v>631</v>
      </c>
      <c r="B636" s="290" t="s">
        <v>438</v>
      </c>
      <c r="C636" s="272"/>
      <c r="D636" s="54" t="s">
        <v>637</v>
      </c>
      <c r="E636" s="20">
        <f aca="true" t="shared" si="156" ref="E636:K636">E637</f>
        <v>4800000</v>
      </c>
      <c r="F636" s="20">
        <f t="shared" si="156"/>
        <v>5050000</v>
      </c>
      <c r="G636" s="20">
        <f t="shared" si="156"/>
        <v>5050000</v>
      </c>
      <c r="H636" s="136">
        <f t="shared" si="156"/>
        <v>0</v>
      </c>
      <c r="I636" s="148">
        <f t="shared" si="156"/>
        <v>5047435</v>
      </c>
      <c r="J636" s="142">
        <f t="shared" si="156"/>
        <v>5047435</v>
      </c>
      <c r="K636" s="20">
        <f t="shared" si="156"/>
        <v>0</v>
      </c>
      <c r="L636" s="121">
        <f t="shared" si="140"/>
        <v>0.9994920792079208</v>
      </c>
      <c r="M636" s="122"/>
      <c r="N636" s="67"/>
      <c r="O636" s="32"/>
    </row>
    <row r="637" spans="1:15" ht="25.5">
      <c r="A637" s="131">
        <v>632</v>
      </c>
      <c r="B637" s="101"/>
      <c r="C637" s="101" t="s">
        <v>242</v>
      </c>
      <c r="D637" s="94" t="s">
        <v>638</v>
      </c>
      <c r="E637" s="11">
        <v>4800000</v>
      </c>
      <c r="F637" s="11">
        <v>5050000</v>
      </c>
      <c r="G637" s="11">
        <v>5050000</v>
      </c>
      <c r="H637" s="27"/>
      <c r="I637" s="79">
        <v>5047435</v>
      </c>
      <c r="J637" s="71">
        <v>5047435</v>
      </c>
      <c r="K637" s="11"/>
      <c r="L637" s="61">
        <f t="shared" si="140"/>
        <v>0.9994920792079208</v>
      </c>
      <c r="M637" s="61"/>
      <c r="N637" s="67"/>
      <c r="O637" s="32"/>
    </row>
    <row r="638" spans="1:15" ht="21.75" customHeight="1" thickBot="1">
      <c r="A638" s="130">
        <v>633</v>
      </c>
      <c r="B638" s="287" t="s">
        <v>405</v>
      </c>
      <c r="C638" s="274"/>
      <c r="D638" s="54" t="s">
        <v>397</v>
      </c>
      <c r="E638" s="20">
        <f aca="true" t="shared" si="157" ref="E638:K638">E636+E634</f>
        <v>339698549</v>
      </c>
      <c r="F638" s="20">
        <f t="shared" si="157"/>
        <v>359369646</v>
      </c>
      <c r="G638" s="20">
        <f>G636+G634</f>
        <v>314128508</v>
      </c>
      <c r="H638" s="136">
        <f t="shared" si="157"/>
        <v>159730861</v>
      </c>
      <c r="I638" s="149">
        <f t="shared" si="157"/>
        <v>328458358</v>
      </c>
      <c r="J638" s="142">
        <f t="shared" si="157"/>
        <v>293746920</v>
      </c>
      <c r="K638" s="20">
        <f t="shared" si="157"/>
        <v>153339547</v>
      </c>
      <c r="L638" s="121">
        <f t="shared" si="140"/>
        <v>0.9139846997539687</v>
      </c>
      <c r="M638" s="122"/>
      <c r="N638" s="67"/>
      <c r="O638" s="32"/>
    </row>
    <row r="639" spans="1:13" ht="12.75">
      <c r="A639" s="123"/>
      <c r="B639" s="22"/>
      <c r="C639" s="28"/>
      <c r="D639" s="50"/>
      <c r="F639" s="124"/>
      <c r="G639" s="124"/>
      <c r="H639" s="125"/>
      <c r="I639" s="124"/>
      <c r="J639" s="124"/>
      <c r="K639" s="125"/>
      <c r="L639" s="124"/>
      <c r="M639" s="124"/>
    </row>
    <row r="640" spans="1:13" ht="12.75">
      <c r="A640" s="123"/>
      <c r="B640" s="22"/>
      <c r="C640" s="28"/>
      <c r="D640" s="50"/>
      <c r="F640" s="124"/>
      <c r="G640" s="124"/>
      <c r="H640" s="252"/>
      <c r="I640" s="124"/>
      <c r="J640" s="124"/>
      <c r="K640" s="125"/>
      <c r="L640" s="124"/>
      <c r="M640" s="124"/>
    </row>
    <row r="641" spans="1:13" ht="12.75">
      <c r="A641" s="123"/>
      <c r="B641" s="22"/>
      <c r="C641" s="28"/>
      <c r="D641" s="50"/>
      <c r="F641" s="124"/>
      <c r="G641" s="124"/>
      <c r="H641" s="252"/>
      <c r="I641" s="124"/>
      <c r="J641" s="124"/>
      <c r="K641" s="125"/>
      <c r="L641" s="124"/>
      <c r="M641" s="124"/>
    </row>
    <row r="642" spans="1:13" ht="12.75">
      <c r="A642" s="123"/>
      <c r="B642" s="22"/>
      <c r="C642" s="28"/>
      <c r="D642" s="50"/>
      <c r="F642" s="124"/>
      <c r="G642" s="124"/>
      <c r="H642" s="252"/>
      <c r="I642" s="124"/>
      <c r="J642" s="124"/>
      <c r="K642" s="125"/>
      <c r="L642" s="124"/>
      <c r="M642" s="124"/>
    </row>
    <row r="643" spans="1:13" ht="12.75">
      <c r="A643" s="123"/>
      <c r="B643" s="22"/>
      <c r="C643" s="28"/>
      <c r="D643" s="50"/>
      <c r="F643" s="124"/>
      <c r="G643" s="124"/>
      <c r="H643" s="125"/>
      <c r="I643" s="124"/>
      <c r="J643" s="124"/>
      <c r="K643" s="125"/>
      <c r="L643" s="124"/>
      <c r="M643" s="124"/>
    </row>
    <row r="644" spans="1:13" ht="12.75">
      <c r="A644" s="123"/>
      <c r="B644" s="22"/>
      <c r="C644" s="28"/>
      <c r="D644" s="50"/>
      <c r="F644" s="124"/>
      <c r="G644" s="124"/>
      <c r="H644" s="125"/>
      <c r="I644" s="124"/>
      <c r="J644" s="124"/>
      <c r="K644" s="125"/>
      <c r="L644" s="124"/>
      <c r="M644" s="124"/>
    </row>
    <row r="645" spans="1:13" ht="12.75">
      <c r="A645" s="123"/>
      <c r="B645" s="22"/>
      <c r="C645" s="28"/>
      <c r="D645" s="50"/>
      <c r="F645" s="124"/>
      <c r="G645" s="124"/>
      <c r="H645" s="125"/>
      <c r="I645" s="124"/>
      <c r="J645" s="124"/>
      <c r="K645" s="125"/>
      <c r="L645" s="124"/>
      <c r="M645" s="124"/>
    </row>
    <row r="646" spans="1:13" ht="12.75">
      <c r="A646" s="123"/>
      <c r="B646" s="22"/>
      <c r="C646" s="28"/>
      <c r="D646" s="50"/>
      <c r="F646" s="124"/>
      <c r="G646" s="124"/>
      <c r="H646" s="125"/>
      <c r="I646" s="124"/>
      <c r="J646" s="124"/>
      <c r="K646" s="125"/>
      <c r="L646" s="124"/>
      <c r="M646" s="124"/>
    </row>
    <row r="647" spans="1:13" ht="12.75">
      <c r="A647" s="123"/>
      <c r="B647" s="22"/>
      <c r="C647" s="28"/>
      <c r="D647" s="50"/>
      <c r="F647" s="124"/>
      <c r="G647" s="124"/>
      <c r="H647" s="125"/>
      <c r="I647" s="124"/>
      <c r="J647" s="124"/>
      <c r="K647" s="125"/>
      <c r="L647" s="124"/>
      <c r="M647" s="124"/>
    </row>
    <row r="648" spans="1:13" ht="12.75">
      <c r="A648" s="123"/>
      <c r="B648" s="22"/>
      <c r="C648" s="28"/>
      <c r="D648" s="50"/>
      <c r="F648" s="124"/>
      <c r="G648" s="124"/>
      <c r="H648" s="125"/>
      <c r="I648" s="124"/>
      <c r="J648" s="124"/>
      <c r="K648" s="125"/>
      <c r="L648" s="124"/>
      <c r="M648" s="124"/>
    </row>
    <row r="649" spans="1:13" ht="12.75">
      <c r="A649" s="123"/>
      <c r="B649" s="22"/>
      <c r="C649" s="28"/>
      <c r="D649" s="50"/>
      <c r="F649" s="124"/>
      <c r="G649" s="124"/>
      <c r="H649" s="125"/>
      <c r="I649" s="124"/>
      <c r="J649" s="124"/>
      <c r="K649" s="125"/>
      <c r="L649" s="124"/>
      <c r="M649" s="124"/>
    </row>
    <row r="650" spans="1:13" ht="12.75">
      <c r="A650" s="123"/>
      <c r="B650" s="22"/>
      <c r="C650" s="28"/>
      <c r="D650" s="50"/>
      <c r="F650" s="124"/>
      <c r="G650" s="124"/>
      <c r="H650" s="125"/>
      <c r="I650" s="124"/>
      <c r="J650" s="124"/>
      <c r="K650" s="125"/>
      <c r="L650" s="124"/>
      <c r="M650" s="124"/>
    </row>
    <row r="651" spans="1:13" ht="12.75">
      <c r="A651" s="123"/>
      <c r="B651" s="22"/>
      <c r="C651" s="28"/>
      <c r="D651" s="50"/>
      <c r="F651" s="124"/>
      <c r="G651" s="124"/>
      <c r="H651" s="125"/>
      <c r="I651" s="124"/>
      <c r="J651" s="124"/>
      <c r="K651" s="125"/>
      <c r="L651" s="124"/>
      <c r="M651" s="124"/>
    </row>
    <row r="652" spans="1:13" ht="12.75">
      <c r="A652" s="123"/>
      <c r="B652" s="22"/>
      <c r="C652" s="28"/>
      <c r="D652" s="50"/>
      <c r="F652" s="124"/>
      <c r="G652" s="124"/>
      <c r="H652" s="125"/>
      <c r="I652" s="124"/>
      <c r="J652" s="124"/>
      <c r="K652" s="125"/>
      <c r="L652" s="124"/>
      <c r="M652" s="124"/>
    </row>
    <row r="653" spans="1:13" ht="12.75">
      <c r="A653" s="123"/>
      <c r="B653" s="22"/>
      <c r="C653" s="28"/>
      <c r="D653" s="50"/>
      <c r="F653" s="124"/>
      <c r="G653" s="124"/>
      <c r="H653" s="125"/>
      <c r="I653" s="124"/>
      <c r="J653" s="124"/>
      <c r="K653" s="125"/>
      <c r="L653" s="124"/>
      <c r="M653" s="124"/>
    </row>
    <row r="654" spans="1:13" ht="12.75">
      <c r="A654" s="123"/>
      <c r="B654" s="22"/>
      <c r="C654" s="28"/>
      <c r="D654" s="50"/>
      <c r="F654" s="124"/>
      <c r="G654" s="124"/>
      <c r="H654" s="125"/>
      <c r="I654" s="124"/>
      <c r="J654" s="124"/>
      <c r="K654" s="125"/>
      <c r="L654" s="124"/>
      <c r="M654" s="124"/>
    </row>
    <row r="655" spans="1:13" ht="12.75">
      <c r="A655" s="123"/>
      <c r="B655" s="22"/>
      <c r="C655" s="28"/>
      <c r="D655" s="50"/>
      <c r="F655" s="124"/>
      <c r="G655" s="124"/>
      <c r="H655" s="125"/>
      <c r="I655" s="124"/>
      <c r="J655" s="124"/>
      <c r="K655" s="125"/>
      <c r="L655" s="124"/>
      <c r="M655" s="124"/>
    </row>
    <row r="656" spans="1:13" ht="12.75">
      <c r="A656" s="123"/>
      <c r="B656" s="22"/>
      <c r="C656" s="28"/>
      <c r="D656" s="50"/>
      <c r="F656" s="124"/>
      <c r="G656" s="124"/>
      <c r="H656" s="125"/>
      <c r="I656" s="124"/>
      <c r="J656" s="124"/>
      <c r="K656" s="125"/>
      <c r="L656" s="124"/>
      <c r="M656" s="124"/>
    </row>
    <row r="657" spans="1:13" ht="12.75">
      <c r="A657" s="123"/>
      <c r="B657" s="22"/>
      <c r="C657" s="28"/>
      <c r="D657" s="50"/>
      <c r="F657" s="124"/>
      <c r="G657" s="124"/>
      <c r="H657" s="125"/>
      <c r="I657" s="124"/>
      <c r="J657" s="124"/>
      <c r="K657" s="125"/>
      <c r="L657" s="124"/>
      <c r="M657" s="124"/>
    </row>
    <row r="658" spans="1:13" ht="12.75">
      <c r="A658" s="123"/>
      <c r="B658" s="22"/>
      <c r="C658" s="28"/>
      <c r="D658" s="50"/>
      <c r="F658" s="124"/>
      <c r="G658" s="124"/>
      <c r="H658" s="125"/>
      <c r="I658" s="124"/>
      <c r="J658" s="124"/>
      <c r="K658" s="125"/>
      <c r="L658" s="124"/>
      <c r="M658" s="124"/>
    </row>
    <row r="659" spans="1:13" ht="12.75">
      <c r="A659" s="123"/>
      <c r="B659" s="22"/>
      <c r="C659" s="28"/>
      <c r="D659" s="50"/>
      <c r="F659" s="124"/>
      <c r="G659" s="124"/>
      <c r="H659" s="125"/>
      <c r="I659" s="124"/>
      <c r="J659" s="124"/>
      <c r="K659" s="125"/>
      <c r="L659" s="124"/>
      <c r="M659" s="124"/>
    </row>
    <row r="660" spans="1:13" ht="12.75">
      <c r="A660" s="123"/>
      <c r="B660" s="22"/>
      <c r="C660" s="28"/>
      <c r="D660" s="50"/>
      <c r="F660" s="124"/>
      <c r="G660" s="124"/>
      <c r="H660" s="125"/>
      <c r="I660" s="124"/>
      <c r="J660" s="124"/>
      <c r="K660" s="125"/>
      <c r="L660" s="124"/>
      <c r="M660" s="124"/>
    </row>
    <row r="661" spans="1:13" ht="12.75">
      <c r="A661" s="123"/>
      <c r="B661" s="22"/>
      <c r="C661" s="28"/>
      <c r="D661" s="50"/>
      <c r="F661" s="124"/>
      <c r="G661" s="124"/>
      <c r="H661" s="125"/>
      <c r="I661" s="124"/>
      <c r="J661" s="124"/>
      <c r="K661" s="125"/>
      <c r="L661" s="124"/>
      <c r="M661" s="124"/>
    </row>
    <row r="662" spans="1:13" ht="12.75">
      <c r="A662" s="123"/>
      <c r="B662" s="22"/>
      <c r="C662" s="28"/>
      <c r="D662" s="50"/>
      <c r="F662" s="124"/>
      <c r="G662" s="124"/>
      <c r="H662" s="125"/>
      <c r="I662" s="124"/>
      <c r="J662" s="124"/>
      <c r="K662" s="125"/>
      <c r="L662" s="124"/>
      <c r="M662" s="124"/>
    </row>
    <row r="663" spans="1:13" ht="12.75">
      <c r="A663" s="123"/>
      <c r="B663" s="22"/>
      <c r="C663" s="28"/>
      <c r="D663" s="50"/>
      <c r="F663" s="124"/>
      <c r="G663" s="124"/>
      <c r="H663" s="125"/>
      <c r="I663" s="124"/>
      <c r="J663" s="124"/>
      <c r="K663" s="125"/>
      <c r="L663" s="124"/>
      <c r="M663" s="124"/>
    </row>
    <row r="664" spans="1:13" ht="12.75">
      <c r="A664" s="123"/>
      <c r="B664" s="22"/>
      <c r="C664" s="28"/>
      <c r="D664" s="50"/>
      <c r="F664" s="124"/>
      <c r="G664" s="124"/>
      <c r="H664" s="125"/>
      <c r="I664" s="124"/>
      <c r="J664" s="124"/>
      <c r="K664" s="125"/>
      <c r="L664" s="124"/>
      <c r="M664" s="124"/>
    </row>
    <row r="665" spans="1:13" ht="12.75">
      <c r="A665" s="123"/>
      <c r="B665" s="22"/>
      <c r="C665" s="28"/>
      <c r="D665" s="50"/>
      <c r="F665" s="124"/>
      <c r="G665" s="124"/>
      <c r="H665" s="125"/>
      <c r="I665" s="124"/>
      <c r="J665" s="124"/>
      <c r="K665" s="125"/>
      <c r="L665" s="124"/>
      <c r="M665" s="124"/>
    </row>
    <row r="666" spans="1:13" ht="12.75">
      <c r="A666" s="123"/>
      <c r="B666" s="22"/>
      <c r="C666" s="28"/>
      <c r="D666" s="50"/>
      <c r="F666" s="124"/>
      <c r="G666" s="124"/>
      <c r="H666" s="125"/>
      <c r="I666" s="124"/>
      <c r="J666" s="124"/>
      <c r="K666" s="125"/>
      <c r="L666" s="124"/>
      <c r="M666" s="124"/>
    </row>
    <row r="667" spans="1:13" ht="12.75">
      <c r="A667" s="123"/>
      <c r="B667" s="22"/>
      <c r="C667" s="28"/>
      <c r="D667" s="50"/>
      <c r="F667" s="124"/>
      <c r="G667" s="124"/>
      <c r="H667" s="125"/>
      <c r="I667" s="124"/>
      <c r="J667" s="124"/>
      <c r="K667" s="125"/>
      <c r="L667" s="124"/>
      <c r="M667" s="124"/>
    </row>
    <row r="668" spans="1:13" ht="12.75">
      <c r="A668" s="123"/>
      <c r="B668" s="22"/>
      <c r="C668" s="28"/>
      <c r="D668" s="50"/>
      <c r="F668" s="124"/>
      <c r="G668" s="124"/>
      <c r="H668" s="125"/>
      <c r="I668" s="124"/>
      <c r="J668" s="124"/>
      <c r="K668" s="125"/>
      <c r="L668" s="124"/>
      <c r="M668" s="124"/>
    </row>
    <row r="669" spans="1:13" ht="12.75">
      <c r="A669" s="123"/>
      <c r="B669" s="22"/>
      <c r="C669" s="28"/>
      <c r="D669" s="50"/>
      <c r="F669" s="124"/>
      <c r="G669" s="124"/>
      <c r="H669" s="125"/>
      <c r="I669" s="124"/>
      <c r="J669" s="124"/>
      <c r="K669" s="125"/>
      <c r="L669" s="124"/>
      <c r="M669" s="124"/>
    </row>
    <row r="670" spans="1:13" ht="12.75">
      <c r="A670" s="123"/>
      <c r="B670" s="22"/>
      <c r="C670" s="28"/>
      <c r="D670" s="50"/>
      <c r="F670" s="124"/>
      <c r="G670" s="124"/>
      <c r="H670" s="125"/>
      <c r="I670" s="124"/>
      <c r="J670" s="124"/>
      <c r="K670" s="125"/>
      <c r="L670" s="124"/>
      <c r="M670" s="124"/>
    </row>
    <row r="671" spans="1:13" ht="12.75">
      <c r="A671" s="123"/>
      <c r="B671" s="22"/>
      <c r="C671" s="28"/>
      <c r="D671" s="50"/>
      <c r="F671" s="124"/>
      <c r="G671" s="124"/>
      <c r="H671" s="125"/>
      <c r="I671" s="124"/>
      <c r="J671" s="124"/>
      <c r="K671" s="125"/>
      <c r="L671" s="124"/>
      <c r="M671" s="124"/>
    </row>
    <row r="672" spans="1:13" ht="12.75">
      <c r="A672" s="123"/>
      <c r="B672" s="22"/>
      <c r="C672" s="28"/>
      <c r="D672" s="50"/>
      <c r="F672" s="124"/>
      <c r="G672" s="124"/>
      <c r="H672" s="125"/>
      <c r="I672" s="124"/>
      <c r="J672" s="124"/>
      <c r="K672" s="125"/>
      <c r="L672" s="124"/>
      <c r="M672" s="124"/>
    </row>
    <row r="673" spans="1:4" ht="12.75">
      <c r="A673" s="123"/>
      <c r="B673" s="22"/>
      <c r="C673" s="28"/>
      <c r="D673" s="50"/>
    </row>
    <row r="674" spans="1:4" ht="12.75">
      <c r="A674" s="123"/>
      <c r="B674" s="22"/>
      <c r="C674" s="28"/>
      <c r="D674" s="50"/>
    </row>
    <row r="675" spans="1:4" ht="12.75">
      <c r="A675" s="123"/>
      <c r="B675" s="22"/>
      <c r="C675" s="28"/>
      <c r="D675" s="50"/>
    </row>
    <row r="676" spans="1:4" ht="12.75">
      <c r="A676" s="123"/>
      <c r="B676" s="22"/>
      <c r="C676" s="28"/>
      <c r="D676" s="50"/>
    </row>
    <row r="677" spans="1:4" ht="12.75">
      <c r="A677" s="123"/>
      <c r="B677" s="22"/>
      <c r="C677" s="28"/>
      <c r="D677" s="50"/>
    </row>
    <row r="678" spans="1:4" ht="12.75">
      <c r="A678" s="123"/>
      <c r="B678" s="22"/>
      <c r="C678" s="28"/>
      <c r="D678" s="50"/>
    </row>
    <row r="679" spans="1:4" ht="12.75">
      <c r="A679" s="123"/>
      <c r="B679" s="22"/>
      <c r="C679" s="28"/>
      <c r="D679" s="50"/>
    </row>
    <row r="680" spans="1:4" ht="12.75">
      <c r="A680" s="123"/>
      <c r="B680" s="22"/>
      <c r="C680" s="28"/>
      <c r="D680" s="50"/>
    </row>
    <row r="681" spans="1:4" ht="12.75">
      <c r="A681" s="123"/>
      <c r="B681" s="22"/>
      <c r="C681" s="28"/>
      <c r="D681" s="50"/>
    </row>
    <row r="682" spans="1:4" ht="12.75">
      <c r="A682" s="123"/>
      <c r="B682" s="22"/>
      <c r="C682" s="28"/>
      <c r="D682" s="50"/>
    </row>
    <row r="683" spans="1:4" ht="12.75">
      <c r="A683" s="123"/>
      <c r="B683" s="22"/>
      <c r="C683" s="28"/>
      <c r="D683" s="50"/>
    </row>
    <row r="684" spans="1:4" ht="12.75">
      <c r="A684" s="123"/>
      <c r="B684" s="22"/>
      <c r="C684" s="28"/>
      <c r="D684" s="50"/>
    </row>
    <row r="685" spans="1:4" ht="12.75">
      <c r="A685" s="123"/>
      <c r="B685" s="22"/>
      <c r="C685" s="28"/>
      <c r="D685" s="50"/>
    </row>
    <row r="686" spans="1:4" ht="12.75">
      <c r="A686" s="123"/>
      <c r="B686" s="22"/>
      <c r="C686" s="28"/>
      <c r="D686" s="50"/>
    </row>
    <row r="687" spans="1:4" ht="12.75">
      <c r="A687" s="123"/>
      <c r="B687" s="22"/>
      <c r="C687" s="28"/>
      <c r="D687" s="50"/>
    </row>
    <row r="688" spans="1:4" ht="12.75">
      <c r="A688" s="123"/>
      <c r="B688" s="22"/>
      <c r="C688" s="28"/>
      <c r="D688" s="50"/>
    </row>
    <row r="689" spans="1:4" ht="12.75">
      <c r="A689" s="123"/>
      <c r="B689" s="22"/>
      <c r="C689" s="28"/>
      <c r="D689" s="50"/>
    </row>
    <row r="690" spans="1:4" ht="12.75">
      <c r="A690" s="123"/>
      <c r="B690" s="22"/>
      <c r="C690" s="28"/>
      <c r="D690" s="50"/>
    </row>
    <row r="691" spans="1:4" ht="12.75">
      <c r="A691" s="123"/>
      <c r="B691" s="22"/>
      <c r="C691" s="28"/>
      <c r="D691" s="50"/>
    </row>
    <row r="692" spans="1:4" ht="12.75">
      <c r="A692" s="123"/>
      <c r="B692" s="22"/>
      <c r="C692" s="28"/>
      <c r="D692" s="50"/>
    </row>
    <row r="693" spans="1:4" ht="12.75">
      <c r="A693" s="123"/>
      <c r="B693" s="22"/>
      <c r="C693" s="28"/>
      <c r="D693" s="50"/>
    </row>
    <row r="694" spans="1:4" ht="12.75">
      <c r="A694" s="123"/>
      <c r="B694" s="22"/>
      <c r="C694" s="28"/>
      <c r="D694" s="50"/>
    </row>
    <row r="695" spans="1:4" ht="12.75">
      <c r="A695" s="123"/>
      <c r="B695" s="22"/>
      <c r="C695" s="28"/>
      <c r="D695" s="50"/>
    </row>
    <row r="696" spans="1:4" ht="12.75">
      <c r="A696" s="123"/>
      <c r="B696" s="22"/>
      <c r="C696" s="28"/>
      <c r="D696" s="50"/>
    </row>
    <row r="697" spans="1:4" ht="12.75">
      <c r="A697" s="123"/>
      <c r="B697" s="22"/>
      <c r="C697" s="28"/>
      <c r="D697" s="50"/>
    </row>
    <row r="698" spans="1:4" ht="12.75">
      <c r="A698" s="123"/>
      <c r="B698" s="22"/>
      <c r="C698" s="28"/>
      <c r="D698" s="50"/>
    </row>
    <row r="699" spans="1:4" ht="12.75">
      <c r="A699" s="123"/>
      <c r="B699" s="22"/>
      <c r="C699" s="28"/>
      <c r="D699" s="50"/>
    </row>
    <row r="700" spans="1:4" ht="12.75">
      <c r="A700" s="123"/>
      <c r="B700" s="22"/>
      <c r="C700" s="28"/>
      <c r="D700" s="50"/>
    </row>
    <row r="701" spans="1:4" ht="12.75">
      <c r="A701" s="123"/>
      <c r="B701" s="22"/>
      <c r="C701" s="28"/>
      <c r="D701" s="50"/>
    </row>
    <row r="702" spans="1:4" ht="12.75">
      <c r="A702" s="123"/>
      <c r="B702" s="22"/>
      <c r="C702" s="28"/>
      <c r="D702" s="50"/>
    </row>
    <row r="703" spans="1:4" ht="12.75">
      <c r="A703" s="123"/>
      <c r="B703" s="22"/>
      <c r="C703" s="28"/>
      <c r="D703" s="50"/>
    </row>
    <row r="704" spans="1:4" ht="12.75">
      <c r="A704" s="123"/>
      <c r="B704" s="22"/>
      <c r="C704" s="28"/>
      <c r="D704" s="50"/>
    </row>
    <row r="705" spans="1:4" ht="12.75">
      <c r="A705" s="123"/>
      <c r="B705" s="22"/>
      <c r="C705" s="28"/>
      <c r="D705" s="50"/>
    </row>
    <row r="706" spans="1:4" ht="12.75">
      <c r="A706" s="123"/>
      <c r="B706" s="22"/>
      <c r="C706" s="28"/>
      <c r="D706" s="50"/>
    </row>
    <row r="707" spans="1:4" ht="12.75">
      <c r="A707" s="123"/>
      <c r="B707" s="22"/>
      <c r="C707" s="28"/>
      <c r="D707" s="50"/>
    </row>
    <row r="708" spans="1:4" ht="12.75">
      <c r="A708" s="123"/>
      <c r="B708" s="22"/>
      <c r="C708" s="28"/>
      <c r="D708" s="50"/>
    </row>
    <row r="709" spans="1:4" ht="12.75">
      <c r="A709" s="123"/>
      <c r="B709" s="22"/>
      <c r="C709" s="28"/>
      <c r="D709" s="50"/>
    </row>
    <row r="710" spans="1:4" ht="12.75">
      <c r="A710" s="123"/>
      <c r="B710" s="22"/>
      <c r="C710" s="28"/>
      <c r="D710" s="50"/>
    </row>
    <row r="711" spans="1:4" ht="12.75">
      <c r="A711" s="123"/>
      <c r="B711" s="22"/>
      <c r="C711" s="28"/>
      <c r="D711" s="50"/>
    </row>
    <row r="712" spans="1:4" ht="12.75">
      <c r="A712" s="123"/>
      <c r="B712" s="22"/>
      <c r="C712" s="28"/>
      <c r="D712" s="50"/>
    </row>
    <row r="713" spans="1:4" ht="12.75">
      <c r="A713" s="22"/>
      <c r="B713" s="22"/>
      <c r="C713" s="28"/>
      <c r="D713" s="50"/>
    </row>
    <row r="714" spans="1:4" ht="12.75">
      <c r="A714" s="22"/>
      <c r="B714" s="22"/>
      <c r="C714" s="28"/>
      <c r="D714" s="50"/>
    </row>
    <row r="715" spans="1:4" ht="12.75">
      <c r="A715" s="22"/>
      <c r="B715" s="22"/>
      <c r="C715" s="28"/>
      <c r="D715" s="50"/>
    </row>
    <row r="716" spans="1:4" ht="12.75">
      <c r="A716" s="22"/>
      <c r="B716" s="22"/>
      <c r="C716" s="28"/>
      <c r="D716" s="50"/>
    </row>
    <row r="717" spans="1:4" ht="12.75">
      <c r="A717" s="22"/>
      <c r="B717" s="22"/>
      <c r="C717" s="28"/>
      <c r="D717" s="50"/>
    </row>
    <row r="718" spans="1:4" ht="12.75">
      <c r="A718" s="22"/>
      <c r="B718" s="22"/>
      <c r="C718" s="28"/>
      <c r="D718" s="50"/>
    </row>
    <row r="719" spans="1:4" ht="12.75">
      <c r="A719" s="22"/>
      <c r="B719" s="22"/>
      <c r="C719" s="28"/>
      <c r="D719" s="50"/>
    </row>
    <row r="720" spans="1:4" ht="12.75">
      <c r="A720" s="22"/>
      <c r="B720" s="22"/>
      <c r="C720" s="28"/>
      <c r="D720" s="50"/>
    </row>
    <row r="721" spans="1:4" ht="12.75">
      <c r="A721" s="22"/>
      <c r="B721" s="22"/>
      <c r="C721" s="28"/>
      <c r="D721" s="50"/>
    </row>
    <row r="722" spans="1:4" ht="12.75">
      <c r="A722" s="22"/>
      <c r="B722" s="22"/>
      <c r="C722" s="28"/>
      <c r="D722" s="50"/>
    </row>
    <row r="723" spans="1:4" ht="12.75">
      <c r="A723" s="22"/>
      <c r="B723" s="22"/>
      <c r="C723" s="28"/>
      <c r="D723" s="50"/>
    </row>
    <row r="724" spans="1:4" ht="12.75">
      <c r="A724" s="22"/>
      <c r="B724" s="22"/>
      <c r="C724" s="28"/>
      <c r="D724" s="50"/>
    </row>
    <row r="725" spans="1:4" ht="12.75">
      <c r="A725" s="22"/>
      <c r="B725" s="22"/>
      <c r="C725" s="28"/>
      <c r="D725" s="50"/>
    </row>
    <row r="726" spans="1:4" ht="12.75">
      <c r="A726" s="22"/>
      <c r="B726" s="22"/>
      <c r="C726" s="28"/>
      <c r="D726" s="50"/>
    </row>
    <row r="727" spans="1:4" ht="12.75">
      <c r="A727" s="22"/>
      <c r="B727" s="22"/>
      <c r="C727" s="28"/>
      <c r="D727" s="50"/>
    </row>
    <row r="728" spans="1:4" ht="12.75">
      <c r="A728" s="22"/>
      <c r="B728" s="22"/>
      <c r="C728" s="28"/>
      <c r="D728" s="50"/>
    </row>
    <row r="729" spans="1:4" ht="12.75">
      <c r="A729" s="22"/>
      <c r="B729" s="22"/>
      <c r="C729" s="28"/>
      <c r="D729" s="50"/>
    </row>
    <row r="730" spans="1:4" ht="12.75">
      <c r="A730" s="22"/>
      <c r="B730" s="22"/>
      <c r="C730" s="28"/>
      <c r="D730" s="50"/>
    </row>
    <row r="731" spans="1:4" ht="12.75">
      <c r="A731" s="22"/>
      <c r="B731" s="22"/>
      <c r="C731" s="28"/>
      <c r="D731" s="50"/>
    </row>
    <row r="732" spans="1:4" ht="12.75">
      <c r="A732" s="22"/>
      <c r="B732" s="22"/>
      <c r="C732" s="28"/>
      <c r="D732" s="50"/>
    </row>
    <row r="733" spans="1:4" ht="12.75">
      <c r="A733" s="22"/>
      <c r="B733" s="22"/>
      <c r="C733" s="28"/>
      <c r="D733" s="50"/>
    </row>
    <row r="734" spans="1:4" ht="12.75">
      <c r="A734" s="22"/>
      <c r="B734" s="22"/>
      <c r="C734" s="28"/>
      <c r="D734" s="50"/>
    </row>
    <row r="735" spans="1:4" ht="12.75">
      <c r="A735" s="22"/>
      <c r="B735" s="22"/>
      <c r="C735" s="28"/>
      <c r="D735" s="50"/>
    </row>
    <row r="736" spans="1:4" ht="12.75">
      <c r="A736" s="22"/>
      <c r="B736" s="22"/>
      <c r="C736" s="28"/>
      <c r="D736" s="50"/>
    </row>
    <row r="737" spans="1:4" ht="12.75">
      <c r="A737" s="22"/>
      <c r="B737" s="22"/>
      <c r="C737" s="28"/>
      <c r="D737" s="50"/>
    </row>
    <row r="738" spans="1:4" ht="12.75">
      <c r="A738" s="22"/>
      <c r="B738" s="22"/>
      <c r="C738" s="28"/>
      <c r="D738" s="50"/>
    </row>
    <row r="739" spans="1:4" ht="12.75">
      <c r="A739" s="22"/>
      <c r="B739" s="22"/>
      <c r="C739" s="28"/>
      <c r="D739" s="50"/>
    </row>
    <row r="740" spans="1:4" ht="12.75">
      <c r="A740" s="22"/>
      <c r="B740" s="22"/>
      <c r="C740" s="28"/>
      <c r="D740" s="50"/>
    </row>
    <row r="741" spans="1:4" ht="12.75">
      <c r="A741" s="22"/>
      <c r="B741" s="22"/>
      <c r="C741" s="28"/>
      <c r="D741" s="50"/>
    </row>
    <row r="742" spans="1:4" ht="12.75">
      <c r="A742" s="22"/>
      <c r="B742" s="22"/>
      <c r="C742" s="28"/>
      <c r="D742" s="50"/>
    </row>
    <row r="743" spans="1:4" ht="12.75">
      <c r="A743" s="22"/>
      <c r="B743" s="22"/>
      <c r="C743" s="28"/>
      <c r="D743" s="50"/>
    </row>
    <row r="744" spans="1:4" ht="12.75">
      <c r="A744" s="22"/>
      <c r="B744" s="22"/>
      <c r="C744" s="28"/>
      <c r="D744" s="50"/>
    </row>
    <row r="745" spans="1:4" ht="12.75">
      <c r="A745" s="22"/>
      <c r="B745" s="22"/>
      <c r="C745" s="28"/>
      <c r="D745" s="50"/>
    </row>
    <row r="746" spans="1:4" ht="12.75">
      <c r="A746" s="22"/>
      <c r="B746" s="22"/>
      <c r="C746" s="28"/>
      <c r="D746" s="50"/>
    </row>
    <row r="747" spans="1:4" ht="12.75">
      <c r="A747" s="22"/>
      <c r="B747" s="22"/>
      <c r="C747" s="28"/>
      <c r="D747" s="50"/>
    </row>
    <row r="748" spans="1:4" ht="12.75">
      <c r="A748" s="22"/>
      <c r="B748" s="22"/>
      <c r="C748" s="28"/>
      <c r="D748" s="50"/>
    </row>
    <row r="749" spans="1:4" ht="12.75">
      <c r="A749" s="22"/>
      <c r="B749" s="22"/>
      <c r="C749" s="28"/>
      <c r="D749" s="50"/>
    </row>
    <row r="750" spans="1:4" ht="12.75">
      <c r="A750" s="22"/>
      <c r="B750" s="22"/>
      <c r="C750" s="28"/>
      <c r="D750" s="50"/>
    </row>
    <row r="751" spans="1:4" ht="12.75">
      <c r="A751" s="22"/>
      <c r="B751" s="22"/>
      <c r="C751" s="28"/>
      <c r="D751" s="50"/>
    </row>
    <row r="752" spans="1:4" ht="12.75">
      <c r="A752" s="22"/>
      <c r="B752" s="22"/>
      <c r="C752" s="28"/>
      <c r="D752" s="50"/>
    </row>
    <row r="753" spans="1:4" ht="12.75">
      <c r="A753" s="22"/>
      <c r="B753" s="22"/>
      <c r="C753" s="28"/>
      <c r="D753" s="50"/>
    </row>
    <row r="754" spans="1:4" ht="12.75">
      <c r="A754" s="22"/>
      <c r="B754" s="22"/>
      <c r="C754" s="28"/>
      <c r="D754" s="50"/>
    </row>
    <row r="755" spans="1:4" ht="12.75">
      <c r="A755" s="22"/>
      <c r="B755" s="22"/>
      <c r="C755" s="28"/>
      <c r="D755" s="50"/>
    </row>
    <row r="756" spans="1:4" ht="12.75">
      <c r="A756" s="22"/>
      <c r="B756" s="22"/>
      <c r="C756" s="28"/>
      <c r="D756" s="50"/>
    </row>
    <row r="757" spans="1:4" ht="12.75">
      <c r="A757" s="22"/>
      <c r="B757" s="22"/>
      <c r="C757" s="28"/>
      <c r="D757" s="50"/>
    </row>
    <row r="758" spans="1:4" ht="12.75">
      <c r="A758" s="22"/>
      <c r="B758" s="22"/>
      <c r="C758" s="28"/>
      <c r="D758" s="50"/>
    </row>
    <row r="759" spans="1:4" ht="12.75">
      <c r="A759" s="22"/>
      <c r="B759" s="22"/>
      <c r="C759" s="28"/>
      <c r="D759" s="50"/>
    </row>
    <row r="760" spans="1:4" ht="12.75">
      <c r="A760" s="22"/>
      <c r="B760" s="22"/>
      <c r="C760" s="28"/>
      <c r="D760" s="50"/>
    </row>
    <row r="761" spans="1:4" ht="12.75">
      <c r="A761" s="22"/>
      <c r="B761" s="22"/>
      <c r="C761" s="28"/>
      <c r="D761" s="50"/>
    </row>
    <row r="762" spans="1:4" ht="12.75">
      <c r="A762" s="22"/>
      <c r="B762" s="22"/>
      <c r="C762" s="28"/>
      <c r="D762" s="50"/>
    </row>
    <row r="763" spans="1:4" ht="12.75">
      <c r="A763" s="22"/>
      <c r="B763" s="22"/>
      <c r="C763" s="28"/>
      <c r="D763" s="50"/>
    </row>
    <row r="764" spans="1:4" ht="12.75">
      <c r="A764" s="22"/>
      <c r="B764" s="22"/>
      <c r="C764" s="28"/>
      <c r="D764" s="50"/>
    </row>
    <row r="765" spans="1:4" ht="12.75">
      <c r="A765" s="22"/>
      <c r="B765" s="22"/>
      <c r="C765" s="28"/>
      <c r="D765" s="50"/>
    </row>
    <row r="766" spans="1:4" ht="12.75">
      <c r="A766" s="22"/>
      <c r="B766" s="22"/>
      <c r="C766" s="28"/>
      <c r="D766" s="50"/>
    </row>
    <row r="767" spans="1:4" ht="12.75">
      <c r="A767" s="22"/>
      <c r="B767" s="22"/>
      <c r="C767" s="28"/>
      <c r="D767" s="50"/>
    </row>
    <row r="768" spans="1:4" ht="12.75">
      <c r="A768" s="22"/>
      <c r="B768" s="22"/>
      <c r="C768" s="28"/>
      <c r="D768" s="50"/>
    </row>
    <row r="769" spans="1:4" ht="12.75">
      <c r="A769" s="22"/>
      <c r="B769" s="22"/>
      <c r="C769" s="28"/>
      <c r="D769" s="50"/>
    </row>
    <row r="770" spans="1:4" ht="12.75">
      <c r="A770" s="22"/>
      <c r="B770" s="22"/>
      <c r="C770" s="28"/>
      <c r="D770" s="50"/>
    </row>
    <row r="771" spans="1:4" ht="12.75">
      <c r="A771" s="22"/>
      <c r="B771" s="22"/>
      <c r="C771" s="28"/>
      <c r="D771" s="50"/>
    </row>
    <row r="772" spans="1:4" ht="12.75">
      <c r="A772" s="22"/>
      <c r="B772" s="22"/>
      <c r="C772" s="28"/>
      <c r="D772" s="50"/>
    </row>
    <row r="773" spans="1:4" ht="12.75">
      <c r="A773" s="22"/>
      <c r="B773" s="22"/>
      <c r="C773" s="28"/>
      <c r="D773" s="50"/>
    </row>
    <row r="774" spans="1:4" ht="12.75">
      <c r="A774" s="22"/>
      <c r="B774" s="22"/>
      <c r="C774" s="28"/>
      <c r="D774" s="50"/>
    </row>
    <row r="775" spans="1:4" ht="12.75">
      <c r="A775" s="22"/>
      <c r="B775" s="22"/>
      <c r="C775" s="28"/>
      <c r="D775" s="50"/>
    </row>
    <row r="776" spans="1:4" ht="12.75">
      <c r="A776" s="22"/>
      <c r="B776" s="22"/>
      <c r="C776" s="28"/>
      <c r="D776" s="50"/>
    </row>
    <row r="777" spans="1:4" ht="12.75">
      <c r="A777" s="22"/>
      <c r="B777" s="22"/>
      <c r="C777" s="28"/>
      <c r="D777" s="50"/>
    </row>
    <row r="778" spans="1:4" ht="12.75">
      <c r="A778" s="22"/>
      <c r="B778" s="22"/>
      <c r="C778" s="28"/>
      <c r="D778" s="50"/>
    </row>
    <row r="779" spans="1:4" ht="12.75">
      <c r="A779" s="22"/>
      <c r="B779" s="22"/>
      <c r="C779" s="28"/>
      <c r="D779" s="50"/>
    </row>
    <row r="780" spans="1:4" ht="12.75">
      <c r="A780" s="22"/>
      <c r="B780" s="22"/>
      <c r="C780" s="22"/>
      <c r="D780" s="50"/>
    </row>
    <row r="781" spans="1:4" ht="12.75">
      <c r="A781" s="22"/>
      <c r="B781" s="22"/>
      <c r="C781" s="22"/>
      <c r="D781" s="50"/>
    </row>
    <row r="782" spans="1:4" ht="12.75">
      <c r="A782" s="22"/>
      <c r="B782" s="22"/>
      <c r="C782" s="22"/>
      <c r="D782" s="50"/>
    </row>
    <row r="783" spans="1:4" ht="12.75">
      <c r="A783" s="22"/>
      <c r="B783" s="22"/>
      <c r="C783" s="22"/>
      <c r="D783" s="50"/>
    </row>
    <row r="784" spans="1:4" ht="12.75">
      <c r="A784" s="22"/>
      <c r="B784" s="22"/>
      <c r="C784" s="22"/>
      <c r="D784" s="50"/>
    </row>
    <row r="785" spans="1:4" ht="12.75">
      <c r="A785" s="22"/>
      <c r="B785" s="22"/>
      <c r="C785" s="22"/>
      <c r="D785" s="50"/>
    </row>
    <row r="786" spans="1:4" ht="12.75">
      <c r="A786" s="22"/>
      <c r="B786" s="22"/>
      <c r="C786" s="22"/>
      <c r="D786" s="50"/>
    </row>
    <row r="787" spans="1:4" ht="12.75">
      <c r="A787" s="22"/>
      <c r="B787" s="22"/>
      <c r="C787" s="22"/>
      <c r="D787" s="50"/>
    </row>
    <row r="788" spans="1:4" ht="12.75">
      <c r="A788" s="22"/>
      <c r="B788" s="22"/>
      <c r="C788" s="22"/>
      <c r="D788" s="50"/>
    </row>
    <row r="789" spans="1:4" ht="12.75">
      <c r="A789" s="22"/>
      <c r="B789" s="22"/>
      <c r="C789" s="22"/>
      <c r="D789" s="50"/>
    </row>
    <row r="790" spans="1:4" ht="12.75">
      <c r="A790" s="22"/>
      <c r="B790" s="22"/>
      <c r="C790" s="22"/>
      <c r="D790" s="50"/>
    </row>
    <row r="791" spans="1:4" ht="12.75">
      <c r="A791" s="22"/>
      <c r="B791" s="22"/>
      <c r="C791" s="22"/>
      <c r="D791" s="50"/>
    </row>
    <row r="792" spans="1:4" ht="12.75">
      <c r="A792" s="22"/>
      <c r="B792" s="22"/>
      <c r="C792" s="22"/>
      <c r="D792" s="50"/>
    </row>
    <row r="793" spans="1:4" ht="12.75">
      <c r="A793" s="22"/>
      <c r="B793" s="22"/>
      <c r="C793" s="22"/>
      <c r="D793" s="50"/>
    </row>
    <row r="794" spans="1:4" ht="12.75">
      <c r="A794" s="22"/>
      <c r="B794" s="22"/>
      <c r="C794" s="22"/>
      <c r="D794" s="50"/>
    </row>
    <row r="795" spans="1:4" ht="12.75">
      <c r="A795" s="22"/>
      <c r="B795" s="22"/>
      <c r="C795" s="22"/>
      <c r="D795" s="50"/>
    </row>
    <row r="796" spans="1:4" ht="12.75">
      <c r="A796" s="22"/>
      <c r="B796" s="22"/>
      <c r="C796" s="22"/>
      <c r="D796" s="50"/>
    </row>
    <row r="797" spans="1:4" ht="12.75">
      <c r="A797" s="22"/>
      <c r="B797" s="22"/>
      <c r="C797" s="22"/>
      <c r="D797" s="50"/>
    </row>
    <row r="798" spans="1:4" ht="12.75">
      <c r="A798" s="22"/>
      <c r="B798" s="22"/>
      <c r="C798" s="22"/>
      <c r="D798" s="50"/>
    </row>
    <row r="799" spans="1:4" ht="12.75">
      <c r="A799" s="22"/>
      <c r="B799" s="22"/>
      <c r="C799" s="22"/>
      <c r="D799" s="50"/>
    </row>
    <row r="800" spans="1:4" ht="12.75">
      <c r="A800" s="22"/>
      <c r="B800" s="22"/>
      <c r="C800" s="22"/>
      <c r="D800" s="50"/>
    </row>
    <row r="801" spans="3:4" ht="12.75">
      <c r="C801" s="52"/>
      <c r="D801" s="55"/>
    </row>
    <row r="802" spans="3:4" ht="12.75">
      <c r="C802" s="52"/>
      <c r="D802" s="55"/>
    </row>
    <row r="803" spans="3:4" ht="12.75">
      <c r="C803" s="52"/>
      <c r="D803" s="55"/>
    </row>
    <row r="804" spans="3:4" ht="12.75">
      <c r="C804" s="52"/>
      <c r="D804" s="55"/>
    </row>
    <row r="805" spans="3:4" ht="12.75">
      <c r="C805" s="52"/>
      <c r="D805" s="55"/>
    </row>
    <row r="806" spans="3:4" ht="12.75">
      <c r="C806" s="52"/>
      <c r="D806" s="55"/>
    </row>
    <row r="807" spans="3:4" ht="12.75">
      <c r="C807" s="52"/>
      <c r="D807" s="55"/>
    </row>
    <row r="808" spans="3:4" ht="12.75">
      <c r="C808" s="52"/>
      <c r="D808" s="55"/>
    </row>
    <row r="809" spans="3:4" ht="12.75">
      <c r="C809" s="52"/>
      <c r="D809" s="55"/>
    </row>
    <row r="810" spans="3:4" ht="12.75">
      <c r="C810" s="52"/>
      <c r="D810" s="55"/>
    </row>
    <row r="811" spans="3:4" ht="12.75">
      <c r="C811" s="52"/>
      <c r="D811" s="55"/>
    </row>
    <row r="812" spans="3:4" ht="12.75">
      <c r="C812" s="52"/>
      <c r="D812" s="55"/>
    </row>
    <row r="813" spans="3:4" ht="12.75">
      <c r="C813" s="52"/>
      <c r="D813" s="55"/>
    </row>
    <row r="814" spans="3:4" ht="12.75">
      <c r="C814" s="52"/>
      <c r="D814" s="55"/>
    </row>
    <row r="815" spans="3:4" ht="12.75">
      <c r="C815" s="52"/>
      <c r="D815" s="55"/>
    </row>
    <row r="816" spans="3:4" ht="12.75">
      <c r="C816" s="52"/>
      <c r="D816" s="55"/>
    </row>
    <row r="817" spans="3:4" ht="12.75">
      <c r="C817" s="52"/>
      <c r="D817" s="55"/>
    </row>
    <row r="818" spans="3:4" ht="12.75">
      <c r="C818" s="52"/>
      <c r="D818" s="55"/>
    </row>
    <row r="819" spans="3:4" ht="12.75">
      <c r="C819" s="52"/>
      <c r="D819" s="55"/>
    </row>
    <row r="820" spans="3:4" ht="12.75">
      <c r="C820" s="52"/>
      <c r="D820" s="55"/>
    </row>
    <row r="821" spans="3:4" ht="12.75">
      <c r="C821" s="52"/>
      <c r="D821" s="55"/>
    </row>
    <row r="822" spans="3:4" ht="12.75">
      <c r="C822" s="52"/>
      <c r="D822" s="55"/>
    </row>
    <row r="823" spans="3:4" ht="12.75">
      <c r="C823" s="52"/>
      <c r="D823" s="55"/>
    </row>
    <row r="824" spans="3:4" ht="12.75">
      <c r="C824" s="52"/>
      <c r="D824" s="55"/>
    </row>
    <row r="825" spans="3:4" ht="12.75">
      <c r="C825" s="52"/>
      <c r="D825" s="55"/>
    </row>
    <row r="826" spans="3:4" ht="12.75">
      <c r="C826" s="52"/>
      <c r="D826" s="55"/>
    </row>
    <row r="827" spans="3:4" ht="12.75">
      <c r="C827" s="52"/>
      <c r="D827" s="55"/>
    </row>
    <row r="828" spans="3:4" ht="12.75">
      <c r="C828" s="52"/>
      <c r="D828" s="55"/>
    </row>
    <row r="829" spans="3:4" ht="12.75">
      <c r="C829" s="52"/>
      <c r="D829" s="55"/>
    </row>
    <row r="830" spans="3:4" ht="12.75">
      <c r="C830" s="52"/>
      <c r="D830" s="55"/>
    </row>
    <row r="831" spans="3:4" ht="12.75">
      <c r="C831" s="52"/>
      <c r="D831" s="55"/>
    </row>
    <row r="832" spans="3:4" ht="12.75">
      <c r="C832" s="52"/>
      <c r="D832" s="55"/>
    </row>
    <row r="833" spans="3:4" ht="12.75">
      <c r="C833" s="52"/>
      <c r="D833" s="55"/>
    </row>
    <row r="834" spans="3:4" ht="12.75">
      <c r="C834" s="52"/>
      <c r="D834" s="55"/>
    </row>
    <row r="835" spans="3:4" ht="12.75">
      <c r="C835" s="52"/>
      <c r="D835" s="55"/>
    </row>
    <row r="836" spans="3:4" ht="12.75">
      <c r="C836" s="52"/>
      <c r="D836" s="55"/>
    </row>
    <row r="837" spans="3:4" ht="12.75">
      <c r="C837" s="52"/>
      <c r="D837" s="55"/>
    </row>
    <row r="838" spans="3:4" ht="12.75">
      <c r="C838" s="52"/>
      <c r="D838" s="55"/>
    </row>
    <row r="839" spans="3:4" ht="12.75">
      <c r="C839" s="52"/>
      <c r="D839" s="55"/>
    </row>
    <row r="840" spans="3:4" ht="12.75">
      <c r="C840" s="52"/>
      <c r="D840" s="55"/>
    </row>
    <row r="841" spans="3:4" ht="12.75">
      <c r="C841" s="52"/>
      <c r="D841" s="55"/>
    </row>
    <row r="842" spans="3:4" ht="12.75">
      <c r="C842" s="52"/>
      <c r="D842" s="55"/>
    </row>
    <row r="843" spans="3:4" ht="12.75">
      <c r="C843" s="52"/>
      <c r="D843" s="55"/>
    </row>
    <row r="844" spans="3:4" ht="12.75">
      <c r="C844" s="52"/>
      <c r="D844" s="55"/>
    </row>
    <row r="845" spans="3:4" ht="12.75">
      <c r="C845" s="52"/>
      <c r="D845" s="55"/>
    </row>
    <row r="846" spans="3:4" ht="12.75">
      <c r="C846" s="52"/>
      <c r="D846" s="55"/>
    </row>
    <row r="847" spans="3:4" ht="12.75">
      <c r="C847" s="52"/>
      <c r="D847" s="55"/>
    </row>
    <row r="848" spans="3:4" ht="12.75">
      <c r="C848" s="52"/>
      <c r="D848" s="55"/>
    </row>
    <row r="849" spans="3:4" ht="12.75">
      <c r="C849" s="52"/>
      <c r="D849" s="55"/>
    </row>
    <row r="850" spans="3:4" ht="12.75">
      <c r="C850" s="52"/>
      <c r="D850" s="55"/>
    </row>
    <row r="851" spans="3:4" ht="12.75">
      <c r="C851" s="52"/>
      <c r="D851" s="55"/>
    </row>
    <row r="852" spans="3:4" ht="12.75">
      <c r="C852" s="52"/>
      <c r="D852" s="55"/>
    </row>
    <row r="853" spans="3:4" ht="12.75">
      <c r="C853" s="52"/>
      <c r="D853" s="55"/>
    </row>
    <row r="854" spans="3:4" ht="12.75">
      <c r="C854" s="52"/>
      <c r="D854" s="55"/>
    </row>
    <row r="855" spans="3:4" ht="12.75">
      <c r="C855" s="52"/>
      <c r="D855" s="55"/>
    </row>
    <row r="856" spans="3:4" ht="12.75">
      <c r="C856" s="52"/>
      <c r="D856" s="55"/>
    </row>
    <row r="857" spans="3:4" ht="12.75">
      <c r="C857" s="52"/>
      <c r="D857" s="55"/>
    </row>
    <row r="858" spans="3:4" ht="12.75">
      <c r="C858" s="52"/>
      <c r="D858" s="55"/>
    </row>
    <row r="859" spans="3:4" ht="12.75">
      <c r="C859" s="52"/>
      <c r="D859" s="55"/>
    </row>
    <row r="860" spans="3:4" ht="12.75">
      <c r="C860" s="52"/>
      <c r="D860" s="55"/>
    </row>
    <row r="861" spans="3:4" ht="12.75">
      <c r="C861" s="52"/>
      <c r="D861" s="55"/>
    </row>
    <row r="862" spans="3:4" ht="12.75">
      <c r="C862" s="52"/>
      <c r="D862" s="55"/>
    </row>
    <row r="863" spans="3:4" ht="12.75">
      <c r="C863" s="52"/>
      <c r="D863" s="55"/>
    </row>
    <row r="864" spans="3:4" ht="12.75">
      <c r="C864" s="52"/>
      <c r="D864" s="55"/>
    </row>
    <row r="865" spans="3:4" ht="12.75">
      <c r="C865" s="52"/>
      <c r="D865" s="55"/>
    </row>
    <row r="866" spans="3:4" ht="12.75">
      <c r="C866" s="52"/>
      <c r="D866" s="55"/>
    </row>
    <row r="867" spans="3:4" ht="12.75">
      <c r="C867" s="52"/>
      <c r="D867" s="55"/>
    </row>
    <row r="868" spans="3:4" ht="12.75">
      <c r="C868" s="52"/>
      <c r="D868" s="55"/>
    </row>
    <row r="869" spans="3:4" ht="12.75">
      <c r="C869" s="52"/>
      <c r="D869" s="55"/>
    </row>
    <row r="870" spans="3:4" ht="12.75">
      <c r="C870" s="52"/>
      <c r="D870" s="55"/>
    </row>
    <row r="871" spans="3:4" ht="12.75">
      <c r="C871" s="52"/>
      <c r="D871" s="55"/>
    </row>
    <row r="872" spans="3:4" ht="12.75">
      <c r="C872" s="52"/>
      <c r="D872" s="55"/>
    </row>
    <row r="873" spans="3:4" ht="12.75">
      <c r="C873" s="52"/>
      <c r="D873" s="55"/>
    </row>
    <row r="874" spans="3:4" ht="12.75">
      <c r="C874" s="52"/>
      <c r="D874" s="55"/>
    </row>
    <row r="875" spans="3:4" ht="12.75">
      <c r="C875" s="52"/>
      <c r="D875" s="55"/>
    </row>
    <row r="876" spans="3:4" ht="12.75">
      <c r="C876" s="52"/>
      <c r="D876" s="55"/>
    </row>
    <row r="877" spans="3:4" ht="12.75">
      <c r="C877" s="52"/>
      <c r="D877" s="55"/>
    </row>
    <row r="878" spans="3:4" ht="12.75">
      <c r="C878" s="52"/>
      <c r="D878" s="55"/>
    </row>
    <row r="879" spans="3:4" ht="12.75">
      <c r="C879" s="52"/>
      <c r="D879" s="55"/>
    </row>
    <row r="880" spans="3:4" ht="12.75">
      <c r="C880" s="52"/>
      <c r="D880" s="55"/>
    </row>
    <row r="881" spans="3:4" ht="12.75">
      <c r="C881" s="52"/>
      <c r="D881" s="55"/>
    </row>
    <row r="882" spans="3:4" ht="12.75">
      <c r="C882" s="52"/>
      <c r="D882" s="55"/>
    </row>
    <row r="883" spans="3:4" ht="12.75">
      <c r="C883" s="52"/>
      <c r="D883" s="55"/>
    </row>
    <row r="884" spans="3:4" ht="12.75">
      <c r="C884" s="52"/>
      <c r="D884" s="55"/>
    </row>
    <row r="885" spans="3:4" ht="12.75">
      <c r="C885" s="52"/>
      <c r="D885" s="55"/>
    </row>
    <row r="886" spans="3:4" ht="12.75">
      <c r="C886" s="52"/>
      <c r="D886" s="55"/>
    </row>
    <row r="887" spans="3:4" ht="12.75">
      <c r="C887" s="52"/>
      <c r="D887" s="55"/>
    </row>
    <row r="888" spans="3:4" ht="12.75">
      <c r="C888" s="52"/>
      <c r="D888" s="55"/>
    </row>
    <row r="889" spans="3:4" ht="12.75">
      <c r="C889" s="52"/>
      <c r="D889" s="55"/>
    </row>
    <row r="890" spans="3:4" ht="12.75">
      <c r="C890" s="52"/>
      <c r="D890" s="55"/>
    </row>
    <row r="891" spans="3:4" ht="12.75">
      <c r="C891" s="52"/>
      <c r="D891" s="55"/>
    </row>
    <row r="892" spans="3:4" ht="12.75">
      <c r="C892" s="52"/>
      <c r="D892" s="55"/>
    </row>
    <row r="893" spans="3:4" ht="12.75">
      <c r="C893" s="52"/>
      <c r="D893" s="55"/>
    </row>
    <row r="894" spans="3:4" ht="12.75">
      <c r="C894" s="52"/>
      <c r="D894" s="55"/>
    </row>
    <row r="895" spans="3:4" ht="12.75">
      <c r="C895" s="52"/>
      <c r="D895" s="55"/>
    </row>
    <row r="896" spans="3:4" ht="12.75">
      <c r="C896" s="52"/>
      <c r="D896" s="55"/>
    </row>
    <row r="897" spans="3:4" ht="12.75">
      <c r="C897" s="52"/>
      <c r="D897" s="55"/>
    </row>
    <row r="898" spans="3:4" ht="12.75">
      <c r="C898" s="52"/>
      <c r="D898" s="55"/>
    </row>
    <row r="899" spans="3:4" ht="12.75">
      <c r="C899" s="52"/>
      <c r="D899" s="55"/>
    </row>
    <row r="900" spans="3:4" ht="12.75">
      <c r="C900" s="52"/>
      <c r="D900" s="55"/>
    </row>
    <row r="901" spans="3:4" ht="12.75">
      <c r="C901" s="52"/>
      <c r="D901" s="55"/>
    </row>
    <row r="902" spans="3:4" ht="12.75">
      <c r="C902" s="52"/>
      <c r="D902" s="55"/>
    </row>
    <row r="903" spans="3:4" ht="12.75">
      <c r="C903" s="52"/>
      <c r="D903" s="55"/>
    </row>
    <row r="904" spans="3:4" ht="12.75">
      <c r="C904" s="52"/>
      <c r="D904" s="55"/>
    </row>
    <row r="905" spans="3:4" ht="12.75">
      <c r="C905" s="52"/>
      <c r="D905" s="55"/>
    </row>
    <row r="906" spans="3:4" ht="12.75">
      <c r="C906" s="52"/>
      <c r="D906" s="55"/>
    </row>
    <row r="907" spans="3:4" ht="12.75">
      <c r="C907" s="52"/>
      <c r="D907" s="55"/>
    </row>
    <row r="908" spans="3:4" ht="12.75">
      <c r="C908" s="52"/>
      <c r="D908" s="55"/>
    </row>
    <row r="909" spans="3:4" ht="12.75">
      <c r="C909" s="52"/>
      <c r="D909" s="55"/>
    </row>
    <row r="910" spans="3:4" ht="12.75">
      <c r="C910" s="52"/>
      <c r="D910" s="55"/>
    </row>
    <row r="911" spans="3:4" ht="12.75">
      <c r="C911" s="52"/>
      <c r="D911" s="55"/>
    </row>
    <row r="912" spans="3:4" ht="12.75">
      <c r="C912" s="52"/>
      <c r="D912" s="55"/>
    </row>
    <row r="913" spans="3:4" ht="12.75">
      <c r="C913" s="52"/>
      <c r="D913" s="55"/>
    </row>
    <row r="914" spans="3:4" ht="12.75">
      <c r="C914" s="52"/>
      <c r="D914" s="55"/>
    </row>
    <row r="915" spans="3:4" ht="12.75">
      <c r="C915" s="52"/>
      <c r="D915" s="55"/>
    </row>
    <row r="916" spans="3:4" ht="12.75">
      <c r="C916" s="52"/>
      <c r="D916" s="55"/>
    </row>
    <row r="917" spans="3:4" ht="12.75">
      <c r="C917" s="52"/>
      <c r="D917" s="55"/>
    </row>
    <row r="918" spans="3:4" ht="12.75">
      <c r="C918" s="52"/>
      <c r="D918" s="55"/>
    </row>
    <row r="919" spans="3:4" ht="12.75">
      <c r="C919" s="52"/>
      <c r="D919" s="55"/>
    </row>
    <row r="920" spans="3:4" ht="12.75">
      <c r="C920" s="52"/>
      <c r="D920" s="55"/>
    </row>
    <row r="921" spans="3:4" ht="12.75">
      <c r="C921" s="52"/>
      <c r="D921" s="55"/>
    </row>
    <row r="922" spans="3:4" ht="12.75">
      <c r="C922" s="52"/>
      <c r="D922" s="55"/>
    </row>
    <row r="923" spans="3:4" ht="12.75">
      <c r="C923" s="52"/>
      <c r="D923" s="55"/>
    </row>
    <row r="924" spans="3:4" ht="12.75">
      <c r="C924" s="52"/>
      <c r="D924" s="55"/>
    </row>
    <row r="925" spans="3:4" ht="12.75">
      <c r="C925" s="52"/>
      <c r="D925" s="55"/>
    </row>
    <row r="926" spans="3:4" ht="12.75">
      <c r="C926" s="52"/>
      <c r="D926" s="55"/>
    </row>
    <row r="927" spans="3:4" ht="12.75">
      <c r="C927" s="52"/>
      <c r="D927" s="55"/>
    </row>
    <row r="928" spans="3:4" ht="12.75">
      <c r="C928" s="52"/>
      <c r="D928" s="55"/>
    </row>
    <row r="929" spans="3:4" ht="12.75">
      <c r="C929" s="52"/>
      <c r="D929" s="55"/>
    </row>
    <row r="930" spans="3:4" ht="12.75">
      <c r="C930" s="52"/>
      <c r="D930" s="55"/>
    </row>
    <row r="931" spans="3:4" ht="12.75">
      <c r="C931" s="52"/>
      <c r="D931" s="55"/>
    </row>
    <row r="932" spans="3:4" ht="12.75">
      <c r="C932" s="52"/>
      <c r="D932" s="55"/>
    </row>
    <row r="933" spans="3:4" ht="12.75">
      <c r="C933" s="52"/>
      <c r="D933" s="55"/>
    </row>
    <row r="934" spans="3:4" ht="12.75">
      <c r="C934" s="52"/>
      <c r="D934" s="55"/>
    </row>
    <row r="935" spans="3:4" ht="12.75">
      <c r="C935" s="52"/>
      <c r="D935" s="55"/>
    </row>
    <row r="936" spans="3:4" ht="12.75">
      <c r="C936" s="52"/>
      <c r="D936" s="55"/>
    </row>
    <row r="937" spans="3:4" ht="12.75">
      <c r="C937" s="52"/>
      <c r="D937" s="55"/>
    </row>
    <row r="938" spans="3:4" ht="12.75">
      <c r="C938" s="52"/>
      <c r="D938" s="55"/>
    </row>
    <row r="939" spans="3:4" ht="12.75">
      <c r="C939" s="52"/>
      <c r="D939" s="55"/>
    </row>
    <row r="940" spans="3:4" ht="12.75">
      <c r="C940" s="52"/>
      <c r="D940" s="55"/>
    </row>
    <row r="941" spans="3:4" ht="12.75">
      <c r="C941" s="52"/>
      <c r="D941" s="55"/>
    </row>
    <row r="942" spans="3:4" ht="12.75">
      <c r="C942" s="52"/>
      <c r="D942" s="55"/>
    </row>
    <row r="943" spans="3:4" ht="12.75">
      <c r="C943" s="52"/>
      <c r="D943" s="55"/>
    </row>
    <row r="944" spans="3:4" ht="12.75">
      <c r="C944" s="52"/>
      <c r="D944" s="55"/>
    </row>
    <row r="945" spans="3:4" ht="12.75">
      <c r="C945" s="52"/>
      <c r="D945" s="55"/>
    </row>
    <row r="946" spans="3:4" ht="12.75">
      <c r="C946" s="52"/>
      <c r="D946" s="55"/>
    </row>
    <row r="947" spans="3:4" ht="12.75">
      <c r="C947" s="52"/>
      <c r="D947" s="55"/>
    </row>
    <row r="948" spans="3:4" ht="12.75">
      <c r="C948" s="52"/>
      <c r="D948" s="55"/>
    </row>
    <row r="949" spans="3:4" ht="12.75">
      <c r="C949" s="52"/>
      <c r="D949" s="55"/>
    </row>
    <row r="950" spans="3:4" ht="12.75">
      <c r="C950" s="52"/>
      <c r="D950" s="55"/>
    </row>
    <row r="951" spans="3:4" ht="12.75">
      <c r="C951" s="52"/>
      <c r="D951" s="55"/>
    </row>
    <row r="952" spans="3:4" ht="12.75">
      <c r="C952" s="52"/>
      <c r="D952" s="55"/>
    </row>
    <row r="953" spans="3:4" ht="12.75">
      <c r="C953" s="52"/>
      <c r="D953" s="55"/>
    </row>
    <row r="954" spans="3:4" ht="12.75">
      <c r="C954" s="52"/>
      <c r="D954" s="55"/>
    </row>
    <row r="955" spans="3:4" ht="12.75">
      <c r="C955" s="52"/>
      <c r="D955" s="55"/>
    </row>
    <row r="956" spans="3:4" ht="12.75">
      <c r="C956" s="52"/>
      <c r="D956" s="55"/>
    </row>
    <row r="957" spans="3:4" ht="12.75">
      <c r="C957" s="52"/>
      <c r="D957" s="55"/>
    </row>
    <row r="958" spans="3:4" ht="12.75">
      <c r="C958" s="52"/>
      <c r="D958" s="55"/>
    </row>
    <row r="959" spans="3:4" ht="12.75">
      <c r="C959" s="52"/>
      <c r="D959" s="55"/>
    </row>
    <row r="960" spans="3:4" ht="12.75">
      <c r="C960" s="52"/>
      <c r="D960" s="55"/>
    </row>
    <row r="961" spans="3:4" ht="12.75">
      <c r="C961" s="52"/>
      <c r="D961" s="55"/>
    </row>
    <row r="962" spans="3:4" ht="12.75">
      <c r="C962" s="52"/>
      <c r="D962" s="55"/>
    </row>
    <row r="963" spans="3:4" ht="12.75">
      <c r="C963" s="52"/>
      <c r="D963" s="55"/>
    </row>
    <row r="964" spans="3:4" ht="12.75">
      <c r="C964" s="52"/>
      <c r="D964" s="55"/>
    </row>
    <row r="965" spans="3:4" ht="12.75">
      <c r="C965" s="52"/>
      <c r="D965" s="55"/>
    </row>
    <row r="966" spans="3:4" ht="12.75">
      <c r="C966" s="52"/>
      <c r="D966" s="55"/>
    </row>
    <row r="967" spans="3:4" ht="12.75">
      <c r="C967" s="52"/>
      <c r="D967" s="55"/>
    </row>
    <row r="968" spans="3:4" ht="12.75">
      <c r="C968" s="52"/>
      <c r="D968" s="55"/>
    </row>
    <row r="969" spans="3:4" ht="12.75">
      <c r="C969" s="52"/>
      <c r="D969" s="55"/>
    </row>
    <row r="970" spans="3:4" ht="12.75">
      <c r="C970" s="52"/>
      <c r="D970" s="55"/>
    </row>
    <row r="971" spans="3:4" ht="12.75">
      <c r="C971" s="52"/>
      <c r="D971" s="55"/>
    </row>
    <row r="972" spans="3:4" ht="12.75">
      <c r="C972" s="52"/>
      <c r="D972" s="55"/>
    </row>
    <row r="973" spans="3:4" ht="12.75">
      <c r="C973" s="52"/>
      <c r="D973" s="55"/>
    </row>
    <row r="974" spans="3:4" ht="12.75">
      <c r="C974" s="52"/>
      <c r="D974" s="55"/>
    </row>
    <row r="975" spans="3:4" ht="12.75">
      <c r="C975" s="52"/>
      <c r="D975" s="55"/>
    </row>
    <row r="976" spans="3:4" ht="12.75">
      <c r="C976" s="52"/>
      <c r="D976" s="55"/>
    </row>
    <row r="977" spans="3:4" ht="12.75">
      <c r="C977" s="52"/>
      <c r="D977" s="55"/>
    </row>
    <row r="978" spans="3:4" ht="12.75">
      <c r="C978" s="52"/>
      <c r="D978" s="55"/>
    </row>
    <row r="979" spans="3:4" ht="12.75">
      <c r="C979" s="52"/>
      <c r="D979" s="55"/>
    </row>
    <row r="980" spans="3:4" ht="12.75">
      <c r="C980" s="52"/>
      <c r="D980" s="55"/>
    </row>
    <row r="981" spans="3:4" ht="12.75">
      <c r="C981" s="52"/>
      <c r="D981" s="55"/>
    </row>
    <row r="982" spans="3:4" ht="12.75">
      <c r="C982" s="52"/>
      <c r="D982" s="55"/>
    </row>
    <row r="983" spans="3:4" ht="12.75">
      <c r="C983" s="52"/>
      <c r="D983" s="55"/>
    </row>
    <row r="984" spans="3:4" ht="12.75">
      <c r="C984" s="52"/>
      <c r="D984" s="55"/>
    </row>
    <row r="985" spans="3:4" ht="12.75">
      <c r="C985" s="52"/>
      <c r="D985" s="55"/>
    </row>
    <row r="986" spans="3:4" ht="12.75">
      <c r="C986" s="52"/>
      <c r="D986" s="55"/>
    </row>
    <row r="987" spans="3:4" ht="12.75">
      <c r="C987" s="52"/>
      <c r="D987" s="55"/>
    </row>
    <row r="988" spans="3:4" ht="12.75">
      <c r="C988" s="52"/>
      <c r="D988" s="55"/>
    </row>
    <row r="989" spans="3:4" ht="12.75">
      <c r="C989" s="52"/>
      <c r="D989" s="55"/>
    </row>
    <row r="990" spans="3:4" ht="12.75">
      <c r="C990" s="52"/>
      <c r="D990" s="55"/>
    </row>
    <row r="991" spans="3:4" ht="12.75">
      <c r="C991" s="52"/>
      <c r="D991" s="55"/>
    </row>
    <row r="992" spans="3:4" ht="12.75">
      <c r="C992" s="52"/>
      <c r="D992" s="55"/>
    </row>
    <row r="993" spans="3:4" ht="12.75">
      <c r="C993" s="52"/>
      <c r="D993" s="55"/>
    </row>
    <row r="994" spans="3:4" ht="12.75">
      <c r="C994" s="52"/>
      <c r="D994" s="55"/>
    </row>
    <row r="995" spans="3:4" ht="12.75">
      <c r="C995" s="52"/>
      <c r="D995" s="55"/>
    </row>
    <row r="996" spans="3:4" ht="12.75">
      <c r="C996" s="52"/>
      <c r="D996" s="55"/>
    </row>
    <row r="997" spans="3:4" ht="12.75">
      <c r="C997" s="52"/>
      <c r="D997" s="55"/>
    </row>
    <row r="998" spans="3:4" ht="12.75">
      <c r="C998" s="52"/>
      <c r="D998" s="55"/>
    </row>
    <row r="999" spans="3:4" ht="12.75">
      <c r="C999" s="52"/>
      <c r="D999" s="55"/>
    </row>
    <row r="1000" spans="3:4" ht="12.75">
      <c r="C1000" s="52"/>
      <c r="D1000" s="55"/>
    </row>
    <row r="1001" spans="3:4" ht="12.75">
      <c r="C1001" s="52"/>
      <c r="D1001" s="55"/>
    </row>
    <row r="1002" spans="3:4" ht="12.75">
      <c r="C1002" s="52"/>
      <c r="D1002" s="55"/>
    </row>
    <row r="1003" spans="3:4" ht="12.75">
      <c r="C1003" s="52"/>
      <c r="D1003" s="55"/>
    </row>
    <row r="1004" spans="3:4" ht="12.75">
      <c r="C1004" s="52"/>
      <c r="D1004" s="55"/>
    </row>
    <row r="1005" spans="3:4" ht="12.75">
      <c r="C1005" s="52"/>
      <c r="D1005" s="55"/>
    </row>
    <row r="1006" spans="3:4" ht="12.75">
      <c r="C1006" s="52"/>
      <c r="D1006" s="55"/>
    </row>
    <row r="1007" spans="3:4" ht="12.75">
      <c r="C1007" s="52"/>
      <c r="D1007" s="55"/>
    </row>
    <row r="1008" spans="3:4" ht="12.75">
      <c r="C1008" s="52"/>
      <c r="D1008" s="55"/>
    </row>
    <row r="1009" spans="3:4" ht="12.75">
      <c r="C1009" s="52"/>
      <c r="D1009" s="55"/>
    </row>
    <row r="1010" spans="3:4" ht="12.75">
      <c r="C1010" s="52"/>
      <c r="D1010" s="55"/>
    </row>
    <row r="1011" spans="3:4" ht="12.75">
      <c r="C1011" s="52"/>
      <c r="D1011" s="55"/>
    </row>
    <row r="1012" spans="3:4" ht="12.75">
      <c r="C1012" s="52"/>
      <c r="D1012" s="55"/>
    </row>
    <row r="1013" spans="3:4" ht="12.75">
      <c r="C1013" s="52"/>
      <c r="D1013" s="55"/>
    </row>
    <row r="1014" spans="3:4" ht="12.75">
      <c r="C1014" s="52"/>
      <c r="D1014" s="55"/>
    </row>
    <row r="1015" spans="3:4" ht="12.75">
      <c r="C1015" s="52"/>
      <c r="D1015" s="55"/>
    </row>
    <row r="1016" spans="3:4" ht="12.75">
      <c r="C1016" s="52"/>
      <c r="D1016" s="55"/>
    </row>
    <row r="1017" spans="3:4" ht="12.75">
      <c r="C1017" s="52"/>
      <c r="D1017" s="55"/>
    </row>
    <row r="1018" spans="3:4" ht="12.75">
      <c r="C1018" s="52"/>
      <c r="D1018" s="55"/>
    </row>
    <row r="1019" spans="3:4" ht="12.75">
      <c r="C1019" s="52"/>
      <c r="D1019" s="55"/>
    </row>
    <row r="1020" spans="3:4" ht="12.75">
      <c r="C1020" s="52"/>
      <c r="D1020" s="55"/>
    </row>
    <row r="1021" spans="3:4" ht="12.75">
      <c r="C1021" s="52"/>
      <c r="D1021" s="55"/>
    </row>
    <row r="1022" spans="3:4" ht="12.75">
      <c r="C1022" s="52"/>
      <c r="D1022" s="55"/>
    </row>
    <row r="1023" spans="3:4" ht="12.75">
      <c r="C1023" s="52"/>
      <c r="D1023" s="55"/>
    </row>
    <row r="1024" spans="3:4" ht="12.75">
      <c r="C1024" s="52"/>
      <c r="D1024" s="55"/>
    </row>
    <row r="1025" spans="3:4" ht="12.75">
      <c r="C1025" s="52"/>
      <c r="D1025" s="55"/>
    </row>
    <row r="1026" spans="3:4" ht="12.75">
      <c r="C1026" s="52"/>
      <c r="D1026" s="55"/>
    </row>
    <row r="1027" spans="3:4" ht="12.75">
      <c r="C1027" s="52"/>
      <c r="D1027" s="55"/>
    </row>
    <row r="1028" spans="3:4" ht="12.75">
      <c r="C1028" s="52"/>
      <c r="D1028" s="55"/>
    </row>
    <row r="1029" spans="3:4" ht="12.75">
      <c r="C1029" s="52"/>
      <c r="D1029" s="55"/>
    </row>
    <row r="1030" spans="3:4" ht="12.75">
      <c r="C1030" s="52"/>
      <c r="D1030" s="55"/>
    </row>
    <row r="1031" spans="3:4" ht="12.75">
      <c r="C1031" s="52"/>
      <c r="D1031" s="55"/>
    </row>
    <row r="1032" spans="3:4" ht="12.75">
      <c r="C1032" s="52"/>
      <c r="D1032" s="55"/>
    </row>
    <row r="1033" spans="3:4" ht="12.75">
      <c r="C1033" s="52"/>
      <c r="D1033" s="55"/>
    </row>
    <row r="1034" spans="3:4" ht="12.75">
      <c r="C1034" s="52"/>
      <c r="D1034" s="55"/>
    </row>
    <row r="1035" spans="3:4" ht="12.75">
      <c r="C1035" s="52"/>
      <c r="D1035" s="55"/>
    </row>
    <row r="1036" spans="3:4" ht="12.75">
      <c r="C1036" s="52"/>
      <c r="D1036" s="55"/>
    </row>
    <row r="1037" spans="3:4" ht="12.75">
      <c r="C1037" s="52"/>
      <c r="D1037" s="55"/>
    </row>
    <row r="1038" spans="3:4" ht="12.75">
      <c r="C1038" s="52"/>
      <c r="D1038" s="55"/>
    </row>
    <row r="1039" spans="3:4" ht="12.75">
      <c r="C1039" s="52"/>
      <c r="D1039" s="55"/>
    </row>
    <row r="1040" spans="3:4" ht="12.75">
      <c r="C1040" s="52"/>
      <c r="D1040" s="55"/>
    </row>
    <row r="1041" spans="3:4" ht="12.75">
      <c r="C1041" s="52"/>
      <c r="D1041" s="55"/>
    </row>
    <row r="1042" spans="3:4" ht="12.75">
      <c r="C1042" s="52"/>
      <c r="D1042" s="55"/>
    </row>
    <row r="1043" spans="3:4" ht="12.75">
      <c r="C1043" s="52"/>
      <c r="D1043" s="55"/>
    </row>
    <row r="1044" spans="3:4" ht="12.75">
      <c r="C1044" s="52"/>
      <c r="D1044" s="55"/>
    </row>
    <row r="1045" spans="3:4" ht="12.75">
      <c r="C1045" s="52"/>
      <c r="D1045" s="55"/>
    </row>
    <row r="1046" spans="3:4" ht="12.75">
      <c r="C1046" s="52"/>
      <c r="D1046" s="55"/>
    </row>
    <row r="1047" spans="3:4" ht="12.75">
      <c r="C1047" s="52"/>
      <c r="D1047" s="55"/>
    </row>
    <row r="1048" spans="3:4" ht="12.75">
      <c r="C1048" s="52"/>
      <c r="D1048" s="55"/>
    </row>
    <row r="1049" spans="3:4" ht="12.75">
      <c r="C1049" s="52"/>
      <c r="D1049" s="55"/>
    </row>
    <row r="1050" spans="3:4" ht="12.75">
      <c r="C1050" s="52"/>
      <c r="D1050" s="55"/>
    </row>
    <row r="1051" spans="3:4" ht="12.75">
      <c r="C1051" s="52"/>
      <c r="D1051" s="55"/>
    </row>
    <row r="1052" spans="3:4" ht="12.75">
      <c r="C1052" s="52"/>
      <c r="D1052" s="55"/>
    </row>
    <row r="1053" spans="3:4" ht="12.75">
      <c r="C1053" s="52"/>
      <c r="D1053" s="55"/>
    </row>
    <row r="1054" spans="3:4" ht="12.75">
      <c r="C1054" s="52"/>
      <c r="D1054" s="55"/>
    </row>
    <row r="1055" spans="3:4" ht="12.75">
      <c r="C1055" s="52"/>
      <c r="D1055" s="55"/>
    </row>
    <row r="1056" spans="3:4" ht="12.75">
      <c r="C1056" s="52"/>
      <c r="D1056" s="55"/>
    </row>
    <row r="1057" spans="3:4" ht="12.75">
      <c r="C1057" s="52"/>
      <c r="D1057" s="55"/>
    </row>
    <row r="1058" spans="3:4" ht="12.75">
      <c r="C1058" s="52"/>
      <c r="D1058" s="55"/>
    </row>
    <row r="1059" spans="3:4" ht="12.75">
      <c r="C1059" s="52"/>
      <c r="D1059" s="55"/>
    </row>
    <row r="1060" spans="3:4" ht="12.75">
      <c r="C1060" s="52"/>
      <c r="D1060" s="55"/>
    </row>
    <row r="1061" spans="3:4" ht="12.75">
      <c r="C1061" s="52"/>
      <c r="D1061" s="55"/>
    </row>
    <row r="1062" spans="3:4" ht="12.75">
      <c r="C1062" s="52"/>
      <c r="D1062" s="55"/>
    </row>
    <row r="1063" spans="3:4" ht="12.75">
      <c r="C1063" s="52"/>
      <c r="D1063" s="55"/>
    </row>
    <row r="1064" spans="3:4" ht="12.75">
      <c r="C1064" s="52"/>
      <c r="D1064" s="55"/>
    </row>
    <row r="1065" spans="3:4" ht="12.75">
      <c r="C1065" s="52"/>
      <c r="D1065" s="55"/>
    </row>
    <row r="1066" spans="3:4" ht="12.75">
      <c r="C1066" s="52"/>
      <c r="D1066" s="55"/>
    </row>
    <row r="1067" spans="3:4" ht="12.75">
      <c r="C1067" s="52"/>
      <c r="D1067" s="55"/>
    </row>
    <row r="1068" spans="3:4" ht="12.75">
      <c r="C1068" s="52"/>
      <c r="D1068" s="55"/>
    </row>
    <row r="1069" spans="3:4" ht="12.75">
      <c r="C1069" s="52"/>
      <c r="D1069" s="55"/>
    </row>
    <row r="1070" spans="3:4" ht="12.75">
      <c r="C1070" s="52"/>
      <c r="D1070" s="55"/>
    </row>
    <row r="1071" spans="3:4" ht="12.75">
      <c r="C1071" s="52"/>
      <c r="D1071" s="55"/>
    </row>
    <row r="1072" spans="3:4" ht="12.75">
      <c r="C1072" s="52"/>
      <c r="D1072" s="55"/>
    </row>
    <row r="1073" spans="3:4" ht="12.75">
      <c r="C1073" s="52"/>
      <c r="D1073" s="55"/>
    </row>
    <row r="1074" spans="3:4" ht="12.75">
      <c r="C1074" s="52"/>
      <c r="D1074" s="55"/>
    </row>
    <row r="1075" spans="3:4" ht="12.75">
      <c r="C1075" s="52"/>
      <c r="D1075" s="55"/>
    </row>
    <row r="1076" spans="3:4" ht="12.75">
      <c r="C1076" s="52"/>
      <c r="D1076" s="55"/>
    </row>
    <row r="1077" spans="3:4" ht="12.75">
      <c r="C1077" s="52"/>
      <c r="D1077" s="55"/>
    </row>
    <row r="1078" spans="3:4" ht="12.75">
      <c r="C1078" s="52"/>
      <c r="D1078" s="55"/>
    </row>
    <row r="1079" spans="3:4" ht="12.75">
      <c r="C1079" s="52"/>
      <c r="D1079" s="55"/>
    </row>
    <row r="1080" spans="3:4" ht="12.75">
      <c r="C1080" s="52"/>
      <c r="D1080" s="55"/>
    </row>
    <row r="1081" spans="3:4" ht="12.75">
      <c r="C1081" s="52"/>
      <c r="D1081" s="55"/>
    </row>
    <row r="1082" spans="3:4" ht="12.75">
      <c r="C1082" s="52"/>
      <c r="D1082" s="55"/>
    </row>
    <row r="1083" spans="3:4" ht="12.75">
      <c r="C1083" s="52"/>
      <c r="D1083" s="55"/>
    </row>
    <row r="1084" spans="3:4" ht="12.75">
      <c r="C1084" s="52"/>
      <c r="D1084" s="55"/>
    </row>
    <row r="1085" spans="3:4" ht="12.75">
      <c r="C1085" s="52"/>
      <c r="D1085" s="55"/>
    </row>
    <row r="1086" spans="3:4" ht="12.75">
      <c r="C1086" s="52"/>
      <c r="D1086" s="55"/>
    </row>
    <row r="1087" spans="3:4" ht="12.75">
      <c r="C1087" s="52"/>
      <c r="D1087" s="55"/>
    </row>
    <row r="1088" spans="3:4" ht="12.75">
      <c r="C1088" s="52"/>
      <c r="D1088" s="55"/>
    </row>
    <row r="1089" spans="3:4" ht="12.75">
      <c r="C1089" s="52"/>
      <c r="D1089" s="55"/>
    </row>
    <row r="1090" spans="3:4" ht="12.75">
      <c r="C1090" s="52"/>
      <c r="D1090" s="55"/>
    </row>
    <row r="1091" spans="3:4" ht="12.75">
      <c r="C1091" s="52"/>
      <c r="D1091" s="55"/>
    </row>
    <row r="1092" spans="3:4" ht="12.75">
      <c r="C1092" s="52"/>
      <c r="D1092" s="55"/>
    </row>
    <row r="1093" spans="3:4" ht="12.75">
      <c r="C1093" s="52"/>
      <c r="D1093" s="55"/>
    </row>
    <row r="1094" spans="3:4" ht="12.75">
      <c r="C1094" s="52"/>
      <c r="D1094" s="55"/>
    </row>
    <row r="1095" spans="3:4" ht="12.75">
      <c r="C1095" s="52"/>
      <c r="D1095" s="55"/>
    </row>
    <row r="1096" spans="3:4" ht="12.75">
      <c r="C1096" s="52"/>
      <c r="D1096" s="55"/>
    </row>
    <row r="1097" spans="3:4" ht="12.75">
      <c r="C1097" s="52"/>
      <c r="D1097" s="55"/>
    </row>
    <row r="1098" spans="3:4" ht="12.75">
      <c r="C1098" s="52"/>
      <c r="D1098" s="55"/>
    </row>
    <row r="1099" spans="3:4" ht="12.75">
      <c r="C1099" s="52"/>
      <c r="D1099" s="55"/>
    </row>
    <row r="1100" spans="3:4" ht="12.75">
      <c r="C1100" s="52"/>
      <c r="D1100" s="55"/>
    </row>
    <row r="1101" spans="3:4" ht="12.75">
      <c r="C1101" s="52"/>
      <c r="D1101" s="55"/>
    </row>
    <row r="1102" spans="3:4" ht="12.75">
      <c r="C1102" s="52"/>
      <c r="D1102" s="55"/>
    </row>
    <row r="1103" spans="3:4" ht="12.75">
      <c r="C1103" s="52"/>
      <c r="D1103" s="55"/>
    </row>
    <row r="1104" spans="3:4" ht="12.75">
      <c r="C1104" s="52"/>
      <c r="D1104" s="55"/>
    </row>
    <row r="1105" spans="3:4" ht="12.75">
      <c r="C1105" s="52"/>
      <c r="D1105" s="55"/>
    </row>
    <row r="1106" spans="3:4" ht="12.75">
      <c r="C1106" s="52"/>
      <c r="D1106" s="55"/>
    </row>
    <row r="1107" spans="3:4" ht="12.75">
      <c r="C1107" s="52"/>
      <c r="D1107" s="55"/>
    </row>
    <row r="1108" spans="3:4" ht="12.75">
      <c r="C1108" s="52"/>
      <c r="D1108" s="55"/>
    </row>
    <row r="1109" spans="3:4" ht="12.75">
      <c r="C1109" s="52"/>
      <c r="D1109" s="55"/>
    </row>
    <row r="1110" spans="3:4" ht="12.75">
      <c r="C1110" s="52"/>
      <c r="D1110" s="55"/>
    </row>
    <row r="1111" spans="3:4" ht="12.75">
      <c r="C1111" s="52"/>
      <c r="D1111" s="55"/>
    </row>
    <row r="1112" spans="3:4" ht="12.75">
      <c r="C1112" s="52"/>
      <c r="D1112" s="55"/>
    </row>
    <row r="1113" spans="3:4" ht="12.75">
      <c r="C1113" s="52"/>
      <c r="D1113" s="55"/>
    </row>
    <row r="1114" spans="3:4" ht="12.75">
      <c r="C1114" s="52"/>
      <c r="D1114" s="55"/>
    </row>
    <row r="1115" spans="3:4" ht="12.75">
      <c r="C1115" s="52"/>
      <c r="D1115" s="55"/>
    </row>
    <row r="1116" spans="3:4" ht="12.75">
      <c r="C1116" s="52"/>
      <c r="D1116" s="55"/>
    </row>
    <row r="1117" spans="3:4" ht="12.75">
      <c r="C1117" s="52"/>
      <c r="D1117" s="55"/>
    </row>
    <row r="1118" spans="3:4" ht="12.75">
      <c r="C1118" s="52"/>
      <c r="D1118" s="55"/>
    </row>
    <row r="1119" spans="3:4" ht="12.75">
      <c r="C1119" s="52"/>
      <c r="D1119" s="55"/>
    </row>
    <row r="1120" spans="3:4" ht="12.75">
      <c r="C1120" s="52"/>
      <c r="D1120" s="55"/>
    </row>
    <row r="1121" spans="3:4" ht="12.75">
      <c r="C1121" s="52"/>
      <c r="D1121" s="55"/>
    </row>
    <row r="1122" spans="3:4" ht="12.75">
      <c r="C1122" s="52"/>
      <c r="D1122" s="55"/>
    </row>
    <row r="1123" spans="3:4" ht="12.75">
      <c r="C1123" s="52"/>
      <c r="D1123" s="55"/>
    </row>
    <row r="1124" spans="3:4" ht="12.75">
      <c r="C1124" s="52"/>
      <c r="D1124" s="55"/>
    </row>
    <row r="1125" spans="3:4" ht="12.75">
      <c r="C1125" s="52"/>
      <c r="D1125" s="55"/>
    </row>
    <row r="1126" spans="3:4" ht="12.75">
      <c r="C1126" s="52"/>
      <c r="D1126" s="55"/>
    </row>
    <row r="1127" spans="3:4" ht="12.75">
      <c r="C1127" s="51"/>
      <c r="D1127" s="55"/>
    </row>
    <row r="1128" spans="3:4" ht="12.75">
      <c r="C1128" s="51"/>
      <c r="D1128" s="55"/>
    </row>
    <row r="1129" spans="3:4" ht="12.75">
      <c r="C1129" s="51"/>
      <c r="D1129" s="55"/>
    </row>
    <row r="1130" spans="3:4" ht="12.75">
      <c r="C1130" s="51"/>
      <c r="D1130" s="55"/>
    </row>
    <row r="1131" spans="3:4" ht="12.75">
      <c r="C1131" s="51"/>
      <c r="D1131" s="55"/>
    </row>
    <row r="1132" spans="3:4" ht="12.75">
      <c r="C1132" s="51"/>
      <c r="D1132" s="55"/>
    </row>
    <row r="1133" spans="3:4" ht="12.75">
      <c r="C1133" s="51"/>
      <c r="D1133" s="55"/>
    </row>
    <row r="1134" spans="3:4" ht="12.75">
      <c r="C1134" s="51"/>
      <c r="D1134" s="55"/>
    </row>
    <row r="1135" spans="3:4" ht="12.75">
      <c r="C1135" s="51"/>
      <c r="D1135" s="55"/>
    </row>
    <row r="1136" spans="3:4" ht="12.75">
      <c r="C1136" s="51"/>
      <c r="D1136" s="55"/>
    </row>
    <row r="1137" spans="3:4" ht="12.75">
      <c r="C1137" s="51"/>
      <c r="D1137" s="55"/>
    </row>
    <row r="1138" spans="3:4" ht="12.75">
      <c r="C1138" s="51"/>
      <c r="D1138" s="55"/>
    </row>
    <row r="1139" spans="3:4" ht="12.75">
      <c r="C1139" s="51"/>
      <c r="D1139" s="55"/>
    </row>
    <row r="1140" spans="3:4" ht="12.75">
      <c r="C1140" s="51"/>
      <c r="D1140" s="55"/>
    </row>
    <row r="1141" spans="3:4" ht="12.75">
      <c r="C1141" s="51"/>
      <c r="D1141" s="55"/>
    </row>
    <row r="1142" spans="3:4" ht="12.75">
      <c r="C1142" s="51"/>
      <c r="D1142" s="55"/>
    </row>
    <row r="1143" spans="3:4" ht="12.75">
      <c r="C1143" s="51"/>
      <c r="D1143" s="55"/>
    </row>
    <row r="1144" spans="3:4" ht="12.75">
      <c r="C1144" s="51"/>
      <c r="D1144" s="55"/>
    </row>
    <row r="1145" spans="3:4" ht="12.75">
      <c r="C1145" s="51"/>
      <c r="D1145" s="55"/>
    </row>
    <row r="1146" spans="3:4" ht="12.75">
      <c r="C1146" s="51"/>
      <c r="D1146" s="55"/>
    </row>
    <row r="1147" spans="3:4" ht="12.75">
      <c r="C1147" s="51"/>
      <c r="D1147" s="55"/>
    </row>
    <row r="1148" spans="3:4" ht="12.75">
      <c r="C1148" s="51"/>
      <c r="D1148" s="55"/>
    </row>
    <row r="1149" spans="3:4" ht="12.75">
      <c r="C1149" s="51"/>
      <c r="D1149" s="55"/>
    </row>
    <row r="1150" spans="3:4" ht="12.75">
      <c r="C1150" s="51"/>
      <c r="D1150" s="55"/>
    </row>
    <row r="1151" spans="3:4" ht="12.75">
      <c r="C1151" s="51"/>
      <c r="D1151" s="55"/>
    </row>
  </sheetData>
  <mergeCells count="19">
    <mergeCell ref="B634:C634"/>
    <mergeCell ref="B635:C635"/>
    <mergeCell ref="B636:C636"/>
    <mergeCell ref="B638:C638"/>
    <mergeCell ref="A1:A4"/>
    <mergeCell ref="G1:H1"/>
    <mergeCell ref="H3:H4"/>
    <mergeCell ref="G2:G4"/>
    <mergeCell ref="B1:B4"/>
    <mergeCell ref="C1:C4"/>
    <mergeCell ref="D1:D4"/>
    <mergeCell ref="F1:F4"/>
    <mergeCell ref="E1:E4"/>
    <mergeCell ref="I1:I4"/>
    <mergeCell ref="M1:M4"/>
    <mergeCell ref="J1:K1"/>
    <mergeCell ref="J2:J4"/>
    <mergeCell ref="K3:K4"/>
    <mergeCell ref="L1:L4"/>
  </mergeCells>
  <printOptions gridLines="1" horizontalCentered="1"/>
  <pageMargins left="0.1968503937007874" right="0.1968503937007874" top="0.79" bottom="0.7480314960629921" header="0.5118110236220472" footer="0.5118110236220472"/>
  <pageSetup horizontalDpi="300" verticalDpi="300" orientation="landscape" paperSize="9" scale="85" r:id="rId1"/>
  <headerFooter alignWithMargins="0">
    <oddHeader>&amp;C&amp;"Arial CE,Pogrubiony"&amp;12Wykonanie wydatków budżetu miasta Opola w 2004 roku&amp;RZałącznik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2005-03-30T12:24:59Z</cp:lastPrinted>
  <dcterms:created xsi:type="dcterms:W3CDTF">2000-11-14T12:10:39Z</dcterms:created>
  <dcterms:modified xsi:type="dcterms:W3CDTF">2005-03-30T12:25:41Z</dcterms:modified>
  <cp:category/>
  <cp:version/>
  <cp:contentType/>
  <cp:contentStatus/>
</cp:coreProperties>
</file>