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5" activeTab="0"/>
  </bookViews>
  <sheets>
    <sheet name="Dochody zał. 1" sheetId="1" r:id="rId1"/>
    <sheet name="Dochody zał. 1a" sheetId="2" r:id="rId2"/>
    <sheet name="Dochody zał. 1b" sheetId="3" r:id="rId3"/>
    <sheet name="zał. 1c-wg zrodel" sheetId="4" r:id="rId4"/>
    <sheet name="Wydatki zał. 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'[5]Inwestycje-zał.3'!#REF!</definedName>
    <definedName name="__123Graph_X" hidden="1">'[1]Inwestycje-zał.3'!#REF!</definedName>
    <definedName name="aa" hidden="1">'[6]Inwestycje-zał.3'!#REF!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'[6]Inwestycje-zał.3'!#REF!</definedName>
    <definedName name="_xlnm.Print_Area" localSheetId="0">'Dochody zał. 1'!$A$1:$H$141</definedName>
    <definedName name="_xlnm.Print_Area" localSheetId="1">'Dochody zał. 1a'!$A$1:$H$119</definedName>
    <definedName name="_xlnm.Print_Area" localSheetId="2">'Dochody zał. 1b'!$A$1:$H$48</definedName>
    <definedName name="_xlnm.Print_Area" localSheetId="4">'Wydatki zał. 2'!$A$1:$M$642</definedName>
    <definedName name="_xlnm.Print_Area" localSheetId="3">'zał. 1c-wg zrodel'!$A$1:$H$45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'Dochody zał. 1a'!$1:$2</definedName>
    <definedName name="_xlnm.Print_Titles" localSheetId="2">'Dochody zał. 1b'!$1:$2</definedName>
    <definedName name="_xlnm.Print_Titles" localSheetId="4">'Wydatki zał. 2'!$1:$5</definedName>
    <definedName name="_xlnm.Print_Titles" localSheetId="3">'zał. 1c-wg zrodel'!$1:$2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<sst xmlns="http://schemas.openxmlformats.org/spreadsheetml/2006/main" count="1217" uniqueCount="724">
  <si>
    <t>Zespół Szkół Specjalnych - Szkoła Specjalna Przysposabiająca do Pracy</t>
  </si>
  <si>
    <t>Miejski Ośrodek Doskonalenia Nauczycieli, w tym:</t>
  </si>
  <si>
    <t>środki przekazane przez pozostałe jednostki samorządu terytorialnego na realizację zadań bieżących</t>
  </si>
  <si>
    <t>Realizacja programu Wspólnoty Europejskiej Socrates-Comenius</t>
  </si>
  <si>
    <t>Pomoc materialna dla studentów</t>
  </si>
  <si>
    <t>02095</t>
  </si>
  <si>
    <t>Przebudowa wiaduktu i układu komunikacyjnego oraz remont wiaduktu żelbetowego w ciągu ul.Reymonta</t>
  </si>
  <si>
    <t>Przebudowa przepustu na ul. Partyzanckiej</t>
  </si>
  <si>
    <t>Przebudowa nawierzchni jezdni ulic: Broniewskiego i Kwiatkowskiego</t>
  </si>
  <si>
    <t>Remont chodników na ul.Orląt Lwowskich</t>
  </si>
  <si>
    <t>Modernizacja budynku SP ZOZ „Śródmieście” w Opolu</t>
  </si>
  <si>
    <t>Realizacja programu promocji i profilaktyki zdrowia - badania mammograficzne - dotacja dla SP ZOZ Centrum</t>
  </si>
  <si>
    <t>Realizacja programu profilaktyki chorób układu krążenia</t>
  </si>
  <si>
    <t>Zwalczanie narkomanii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</si>
  <si>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</si>
  <si>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</si>
  <si>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</si>
  <si>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</si>
  <si>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t>Środki na usamodzielnienie i kontynuację nauki wychowanków placówek opiekuńczo - wychowawczych</t>
  </si>
  <si>
    <t>Pokrycie kosztów pobytu dzieci w placówkach opiekuńczo - wychowawczych poza powiatem Opole</t>
  </si>
  <si>
    <t>Modernizacja infrastruktury technicznej - kuchni Domu Pomocy Społecznej dla Kombatantów w Opolu</t>
  </si>
  <si>
    <t>Świadczenia rodzinne, zaliczka alimentacyjna oraz składki na ubezpieczenia emerytalne i rentowe z ubezpieczenia społecznego</t>
  </si>
  <si>
    <t>Wydatki na realizację zadań bieżących z zakresu administracji rządowej oraz innych zadań zleconych gminom (związkom gmin) ustawami - realizacja świadczeń rodzinnych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</si>
  <si>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</si>
  <si>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</si>
  <si>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</si>
  <si>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</si>
  <si>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t>Wydatki na realizację bieżących zadań własnych powiatu</t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</si>
  <si>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</si>
  <si>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>Zakup sprzętu komputerowego</t>
  </si>
  <si>
    <t>Zespół Szkolno-Przedszkolny Nr 1 - Publiczna Szkoła Podstawowa Nr 28</t>
  </si>
  <si>
    <t xml:space="preserve">Poradnie psychologiczno-pedagogiczne, w tym poradnie specjalistyczne </t>
  </si>
  <si>
    <t>Miejska Poradnia Psychologiczno - Pedagogiczna</t>
  </si>
  <si>
    <t xml:space="preserve">Realizacja projektu „Wspieranie rozwoju edukacyjnego młodzieży wiejskiej poprzez programy stypendialne” </t>
  </si>
  <si>
    <t>Kontrakt nr 1: Budowa sieci kanalizacyjnej w miejscowościach: Folwark, Chrzowice, Chmielowice, Żerkowice, Komprachcice-Osiny, Polska Nowa Wieś</t>
  </si>
  <si>
    <t>Kontrakt nr 7: Nadzór nad realizacją Projektu - Inżynier Kontraktu</t>
  </si>
  <si>
    <t>Wydatki bieżące niekwalifikowane związane z realizacją Programu Fundusz Spójności/ISPA - „Poprawa jakości wody w Opolu”</t>
  </si>
  <si>
    <t>Wydatki majątkowe niekwalifikowane związane z realizacją Programu Fundusz Spójności/ISPA - „Poprawa jakości wody w Opolu”</t>
  </si>
  <si>
    <t>Zakupy koszy na śmieci</t>
  </si>
  <si>
    <t>Zakupy ławek na tereny zieleni</t>
  </si>
  <si>
    <t>Konserwacja placów zabaw na terenie gminy</t>
  </si>
  <si>
    <t>Interwencyjne porządkowanie terenów zieleni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</si>
  <si>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</si>
  <si>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Doświetlenie ulic</t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</si>
  <si>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</si>
  <si>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Wpływy i wydatki związane z gromadzeniem środków z opłat produktowych</t>
  </si>
  <si>
    <t>Remont szaletu przy pl.Daszyńskiego</t>
  </si>
  <si>
    <t>Fundusz Spójności/ISPA - utrzymanie biura PIU - wydatki bieżące</t>
  </si>
  <si>
    <t>Dopłaty związane z odprowadzaniem ścieków z gospodarstw domowych</t>
  </si>
  <si>
    <t>Dokumentacja przyszłościowa</t>
  </si>
  <si>
    <t>Uzbrojenie terenów w rejonie ulicy Lwowskiej</t>
  </si>
  <si>
    <t>Budowa kanalizacji deszczowej w ul.Robotniczej</t>
  </si>
  <si>
    <t>Działalność radiowa i telewizyjna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</si>
  <si>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</si>
  <si>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t>Budowa budynku zaplecza technicznego z salą prób Opolskiego Teatru Lalki i Aktora im. A.Smolki, wraz z rozbiórką istniejącego budynku zaplecza technicznego w Opolu</t>
  </si>
  <si>
    <t>Zagospodarowanie terenu i przebudowa elewacji oraz remont wnętrza budynku Galerii Sztuki Współczesnej w Opolu ze szczególnym uwzględnieniem termoizolacyjności</t>
  </si>
  <si>
    <r>
      <t>Miejska Biblioteka Publiczna</t>
    </r>
    <r>
      <rPr>
        <i/>
        <sz val="10"/>
        <rFont val="Arial CE"/>
        <family val="2"/>
      </rPr>
      <t xml:space="preserve"> - dotacja</t>
    </r>
  </si>
  <si>
    <t>Ochrona i konserwacja zabytków</t>
  </si>
  <si>
    <r>
      <t>Ogród Zoologiczny</t>
    </r>
    <r>
      <rPr>
        <i/>
        <sz val="10"/>
        <rFont val="Arial CE"/>
        <family val="2"/>
      </rPr>
      <t xml:space="preserve"> - wydatki bieżące</t>
    </r>
  </si>
  <si>
    <t>Utworzenie azylu dla zwierząt w Ogrodzie Zoologicznym w Opolu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</si>
  <si>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</si>
  <si>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</si>
  <si>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Plan wg uchwały RM Nr LVI/634/05 z dnia 15.12.2005r.</t>
  </si>
  <si>
    <t>Miejski Zakład Komunikacyjny Sp. z o.o.</t>
  </si>
  <si>
    <t xml:space="preserve">Remonty i bieżące utrzymanie dróg </t>
  </si>
  <si>
    <t>Budowa obwodnicy północnej dla miasta Opola, w tym: odcinek od ul.Częstochowskiej do ul. Strzeleckiej</t>
  </si>
  <si>
    <t>Budowa węzła komunikacyjnego - ulica Niemodlińska w Opolu</t>
  </si>
  <si>
    <t>Budowa ekranów akustycznych przy Obwodnicy Północnej - od ul.Gminnej</t>
  </si>
  <si>
    <t>Budowa zatoki autobusowej i poszerzenie istniejącej jezdni drogi krajowej nr 94 – ulica Wrocławska w Opolu – Bierkowicach</t>
  </si>
  <si>
    <t>Budowa wiaduktu w ciągu ulicy Ozimskiej nad linią PKP (opracowanie dokumentacji)</t>
  </si>
  <si>
    <t xml:space="preserve">Przebudowa skrzyżowania ulic: Szarych Szeregów – Sosnkowskiego </t>
  </si>
  <si>
    <t>Przebudowa jezdni ul.Partyzanckiej i Kurpiowskiej wraz z budową kanalizacji deszczowej związane z realizacją Programu Fundusz Spójności/ISPA</t>
  </si>
  <si>
    <t>Przebudowa ul.Wyczółkowskiego i ul.Chełmońskiego - etap I</t>
  </si>
  <si>
    <t>Przebudowa ul.Rzeszowskiej</t>
  </si>
  <si>
    <t>Budowa ulic: Wileńskiej, Grodzieńskiej, Stryjskiej, Nowogródzkiej, Stanisławowskiej, Borysławskiej wraz z budową kanalizacji deszczowej</t>
  </si>
  <si>
    <t>Przebudowa ul.Sempołowskiej</t>
  </si>
  <si>
    <t>Budowa kanalizacji deszczowej wraz z odbudową dróg nieutwardzonych w dzielnicach Gosławice, Nowa Wieś Królewska związana z realizacją Programu Fundusz Spójności/ISPA</t>
  </si>
  <si>
    <t>Przebudowa ulic: Złotej, Srebrnej, Niklowej, Irydowej i Metalowej w Opolu wraz z rozbudową sieci oświetlenia ulicznego i kanalizacji deszczowej</t>
  </si>
  <si>
    <t>Budowa ul.Koszalińskiej</t>
  </si>
  <si>
    <t>Przebudowa prawostronnego chodnika wraz ze zjazdami w ulicy Partyzanckiej na długości od ulicy Wrocławskiej ok. 1.200 m, przebudowa prawostronnego chodnika wraz ze zjazdami w ulicy Pszenicznej od ulicy Oleskiej do ulicy Rzepakowej, odbudowa krawężników w dzielnicy Gosławice</t>
  </si>
  <si>
    <t>Plan po zmianach 
na 30.06.2006 r.</t>
  </si>
  <si>
    <t>Dokumentacja pozostała</t>
  </si>
  <si>
    <t>Odszkodowania z tytułu szkód powstałych na drogach wewnętrznych</t>
  </si>
  <si>
    <t>Budowa parkingu na Wyspie Bolko wraz z przebudową dróg dojazdowych</t>
  </si>
  <si>
    <t>Budowa Optycznej Sieci Teleinformatycznej Opola (OSTO)</t>
  </si>
  <si>
    <t>Budowa budynku mieszkalnego wielorodzinnego z lokalami socjalnymi przy ul.Walecki w Opolu (działka nr 12)</t>
  </si>
  <si>
    <t>Budowa budynku mieszkalnego wielorodzinnego z lokalami socjalnymi przy ul.Walecki 5-7 w Opolu – I etap (opracowanie dokumentacji technicznej)</t>
  </si>
  <si>
    <t>Rejon I - podatek od nieruchomości - Spółka "Turhand-Ret"</t>
  </si>
  <si>
    <t>Rejon I - opłaty za media - Spółka "Turhand-Ret"</t>
  </si>
  <si>
    <t>Rejon II - podatek od nieruchomości - Spółka "Turhand-Ret"</t>
  </si>
  <si>
    <t>Rejon II - opłaty za media - Spółka "Turhand-Ret</t>
  </si>
  <si>
    <t>Rejon III - podatek od nieruchomości - Spółka "Feroma"</t>
  </si>
  <si>
    <t>Rejon III - opłaty za media - Spółka "Feroma"</t>
  </si>
  <si>
    <t>Remonty mieszkań komunalnych - Spółka "Feroma"</t>
  </si>
  <si>
    <t>Wykup gruntów na potrzeby realizacji projektu FS/ISPA</t>
  </si>
  <si>
    <t>Zakup koszy na śmieci</t>
  </si>
  <si>
    <t>Rejestracja i emisja sesji Rady Miasta Opola</t>
  </si>
  <si>
    <t>Przygotowanie i wdrożenie systemu zarządzania jakością ISO w UM Opola</t>
  </si>
  <si>
    <t>Zakup i wdrożenie zintegrowanego systemu zarządzania miastem – etap I – system finansowo-księgowy, planowanie i obsługa budżetu, pełna obsługa podatków oraz ewidencje</t>
  </si>
  <si>
    <t>Wykonanie instalacji elektrycznej i komputerowej w budynku ratusza</t>
  </si>
  <si>
    <t>Wykonanie projektu windy w biurowcu przy Pl.Wolności</t>
  </si>
  <si>
    <t>Remont i konserwacja budynków Urzędu Miasta Opola</t>
  </si>
  <si>
    <t>Remont instalacji c.o., wodno – kanalizacyjnej i remont sanitariatów w biurowcu przy ul.Żeromskiego</t>
  </si>
  <si>
    <t>Remont balkonu i schodów na placu przy Ratuszu</t>
  </si>
  <si>
    <t>Udział w stowarzyszeniach i organizacjach - składki członkowskie</t>
  </si>
  <si>
    <t>Kampania informacyjno – promocyjna „Opole stolicą regionu w Europie”</t>
  </si>
  <si>
    <t xml:space="preserve">Komendy wojewódzkie Policji </t>
  </si>
  <si>
    <t>Dofinansowanie przebudowy strefy wejściowej w części budynku KWP w Opolu użytkowanej przez Komendę Miejską Policji w Opolu</t>
  </si>
  <si>
    <t xml:space="preserve">Remont dachu strażnicy OSP Szczepanowice wraz z kominem </t>
  </si>
  <si>
    <t xml:space="preserve">Remont Centrum Monitorowania i Powiadamiania w Komendzie Straży Miejskiej </t>
  </si>
  <si>
    <t>Aktualizacja projektu monitoringu wizyjnego osiedla ZWM – Malinka</t>
  </si>
  <si>
    <t>PSP Nr 2 - wydzielenie klatki schodowej p.poż.</t>
  </si>
  <si>
    <t>PSP Nr 5 - podłączenie wentylacji sali gimnastycznej, magazyn chemii i instalacja p.poż.</t>
  </si>
  <si>
    <t xml:space="preserve">PSP Nr 5 – zakupy inwestycyjne sprzętu </t>
  </si>
  <si>
    <t>PSP Nr 10 - likwidacja pęknięć ściany szczytowej oraz ścian zaplecza sanitarnego przy sali gimnastycznej</t>
  </si>
  <si>
    <t>PSP Nr 10 – wymiana instalacji elektrycznej i oświetlenia wewnętrznego</t>
  </si>
  <si>
    <t>PSP Nr 24 – rozbiórka obiektów byłej bazy remontowo – budowlanej</t>
  </si>
  <si>
    <t>PSP Nr 26 – budowa łącznika z zapleczem dla sali gimnastycznej</t>
  </si>
  <si>
    <t>PSP Nr 29 - remont dachu</t>
  </si>
  <si>
    <t>Realizacja akcji "Pij mleko codziennie"</t>
  </si>
  <si>
    <t>Rozbudowa Centrum Kształcenia Specjalnego - III etap</t>
  </si>
  <si>
    <t>PP Nr 3 - remont dachu</t>
  </si>
  <si>
    <t>PP Nr 6 - remont dachu</t>
  </si>
  <si>
    <t>PP Nr 14 – wymiana stolarki okiennej i drzwiowej</t>
  </si>
  <si>
    <t>PP Nr 37 – remont dachu</t>
  </si>
  <si>
    <t>PP Nr 42 - remont dachu</t>
  </si>
  <si>
    <t>PG Nr 1 – zakup tablicy interaktywnej i rzutnika multimedialnego</t>
  </si>
  <si>
    <t>PG Nr 5 – zakup sprzętu komputerowego</t>
  </si>
  <si>
    <t>PG Nr 7 – remont sali gimnastycznej z zapleczem sportowym</t>
  </si>
  <si>
    <t>PG Nr 8 – zakupy inwestycyjne sprzętu</t>
  </si>
  <si>
    <t>Dowóz dzieci niepełnosprawnych do szkół i ośrodków szkolno – wychowawczych</t>
  </si>
  <si>
    <t>PLO Nr I – wymiana rynien, rur spustowych oraz części pokrycia dachu</t>
  </si>
  <si>
    <t>Budowa „hali namiotowej” z zapleczem na terenie Zespołu Szkół Ogólnokształcących w Opolu</t>
  </si>
  <si>
    <t>Zakup wyposażenia „hali namiotowej” z zapleczem dla Zespołu Szkół Ogólnokształcących w Opolu</t>
  </si>
  <si>
    <t>Zespół Szkół Ogólnokształcących – Publiczne Liceum Ogólnokształcące Nr III – wymiana rur i rynien deszczowych</t>
  </si>
  <si>
    <t>Zespół Szkół im. Prymasa Tysiąclecia - remont dachu i elewacji</t>
  </si>
  <si>
    <t>PLO Nr VI – zakup kserokopiarki</t>
  </si>
  <si>
    <t>Zespół Szkół Budowlanych - zakupy inwestycyjne sprzętu</t>
  </si>
  <si>
    <t>Zespół Szkół Budowlanych – zakup tablicy multimedialnej</t>
  </si>
  <si>
    <t>Zespół Szkół Zawodowych im.Staszica  - zakupy inwestycyjne sprzętu</t>
  </si>
  <si>
    <t>Zespół Placówek Oświatowych - Centrum Kształcenia Praktycznego</t>
  </si>
  <si>
    <t xml:space="preserve">Zakup wyposażenia pracowni spawalniczej dla Centrum Kształcenia Praktycznego </t>
  </si>
  <si>
    <t>Zespół Placówek Oświatowych - Centrum Kształcenia Praktycznego - adaptacja pomieszczeń budynku B dla potrzeb pracowni spawalniczej</t>
  </si>
  <si>
    <t>Opracowanie dokumentacji „adaptacja części pomieszczeń parteru budynku Bursy dla potrzeb pracowni hotelarskiej” – Centrum Kształcenia Praktycznego</t>
  </si>
  <si>
    <t>Wykonanie „adaptacja części pomieszczeń parteru budynku Bursy dla potrzeb pracowni hotelarskiej”  – Centrum Kształcenia Praktycznego</t>
  </si>
  <si>
    <t>Zakup wyposażenia pracowni hotelarskich – Centrum Kształcenia Praktycznego</t>
  </si>
  <si>
    <t>Miejski Ośrodek Doskonalenia Nauczycieli – zakupy inwestycyjne sprzętu</t>
  </si>
  <si>
    <t>Opracowanie dokumentacji technicznej adaptacji dwóch segmentów w Pogotowiu Opiekuńczym dla potrzeb Miejskiego Ośrodka Doskonalenia Nauczycieli</t>
  </si>
  <si>
    <t>Biblioteki pedagogiczne</t>
  </si>
  <si>
    <t>Przebudowa dachu budynku Pedagogicznej Biblioteki Wojewódzkiej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</si>
  <si>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</si>
  <si>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</si>
  <si>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</si>
  <si>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Wydatki na planowane konferencje, konsultacje, narady, spotkania, imprezy i uroczystości szkolne m.in. związane z jubileuszem szkoły, nadaniem imienia szkole oraz inne zadania edukacyjne</t>
  </si>
  <si>
    <t>Wydatki na planowane ogłoszenia prasowe o konkursie na stanowisko dyrektora jednostki oświatowej</t>
  </si>
  <si>
    <t>Upowszechnianie kultury, sportu i rekreacji wśród uczniów oraz inne zadania edukacyjno-wychowawcze realizowane przez jednostki oświatowe</t>
  </si>
  <si>
    <t>Dofinansowanie pracodawcom kosztów kształcenia młodocianych pracowników</t>
  </si>
  <si>
    <t xml:space="preserve">Realizacja projektu „Wspieranie rozwoju edukacyjnego studentów poprzez programy stypendialne” </t>
  </si>
  <si>
    <t>Zakup sprzętu medycznego dla SP ZOZ "Śródmieście" w Opolu</t>
  </si>
  <si>
    <t>Przebudowa budynku SP ZOZ „Śródmieście” w Opolu</t>
  </si>
  <si>
    <t>Opracowanie projektu instalacji grzewczej w budynku SP ZOZ „Zaodrze” w Opolu</t>
  </si>
  <si>
    <t>Przebudowa obiektów SP ZOZ „Centrum” w Opolu</t>
  </si>
  <si>
    <t xml:space="preserve">Realizacja programu profilaktyki chorób układu krążenia, w tym programu profilaktyki chorób układu krążenia dla diabetyków od 18 roku życia - dotacja dla SP ZOZ Centrum </t>
  </si>
  <si>
    <t xml:space="preserve">Realizacja programu profilaktyki chorób układu krążenia, w tym programu profilaktyki chorób układu krążenia dla diabetyków od 18 roku życia - dotacja dla SP ZOZ Zaodrze </t>
  </si>
  <si>
    <t xml:space="preserve">Realizacja programu profilaktyki chorób układu krążenia, w tym programu profilaktyki chorób układu krążenia dla diabetyków od 18 roku życia - dotacja dla SP ZOZ Śródmieście </t>
  </si>
  <si>
    <t>Realizacja programu edukacyjnego dla dzieci w wieku przedszkolnym "Biały ząbek"</t>
  </si>
  <si>
    <t>Realizacja programu zapobiegania otyłości wśród  dzieci "ABC zdrowego żywienia"</t>
  </si>
  <si>
    <t>Realizacja programu samobadania piersi  "Badaj swoje piersi"</t>
  </si>
  <si>
    <t>Badania do celów sanitarno-epidemiologicznych</t>
  </si>
  <si>
    <t>Prowadzenia oddziału dziennego pobytu dla dzieci z porażeniem mózgowym i innymi schorzeniami układu nerwowego</t>
  </si>
  <si>
    <t xml:space="preserve">Wydatki na planowane ogłoszenia o konkursach ofert związanych z ochroną zdrowia </t>
  </si>
  <si>
    <t>Wydatki na planowane ekspertyzy związane z kasacją mienia pozostałego po zlikwidowanych SP ZOZ-ach</t>
  </si>
  <si>
    <t>Przebudowa pomieszczeń w Pogotowiu Opiekuńczym</t>
  </si>
  <si>
    <t>Wpływy do budżetu części zysku gospodarstwa pomocniczego</t>
  </si>
  <si>
    <t>0840</t>
  </si>
  <si>
    <t>Wpływy ze sprzedaży wyrobów</t>
  </si>
  <si>
    <t>Wpływy do wyjaśnienia</t>
  </si>
  <si>
    <t>Dotacje otrzymane z funduszy celowych na realizację zadań bieżących jednostek sektora finansów publicznych</t>
  </si>
  <si>
    <t>0740</t>
  </si>
  <si>
    <t>0979</t>
  </si>
  <si>
    <t>0490</t>
  </si>
  <si>
    <t xml:space="preserve">Wpływy z innych lokalnych opłat pobieranych przez jednostki samorządu terytorialnego na podstawie odrębnych ustaw </t>
  </si>
  <si>
    <t>0922</t>
  </si>
  <si>
    <t>Dywidendy i kwoty uzyskane ze zbycia praw majątkowych</t>
  </si>
  <si>
    <t>Pogotowie Opiekuńcze – zakup chłodni</t>
  </si>
  <si>
    <t>Pogotowie Opiekuńcze – remont instalacji elektrycznej</t>
  </si>
  <si>
    <r>
      <t>Domy Dziennego Pobytu</t>
    </r>
    <r>
      <rPr>
        <i/>
        <sz val="10"/>
        <rFont val="Arial CE"/>
        <family val="2"/>
      </rPr>
      <t xml:space="preserve"> - wydatki bieżące</t>
    </r>
  </si>
  <si>
    <t>Remont tarasów i obróbek blacharskich lewej części elewacji południowej budynku Domu Pomocy Społecznej dla Kombatantów w Opolu</t>
  </si>
  <si>
    <t>Adaptacja pomieszczeń przy ul. Armii Krajowej w Opolu na nową siedzibę Miejskiego Ośrodka Pomocy Rodzinie</t>
  </si>
  <si>
    <t>Wydatki bieżące, w tym:</t>
  </si>
  <si>
    <t xml:space="preserve">Ogłoszenia prasowe związane z pomocą społeczną </t>
  </si>
  <si>
    <t>Pomoc finansowa miasta Katowice dla rodziny osoby, która poniosła śmierć w wyniku katastrofy budowlanej na terenie Międzynarodowych Targów Katowickich</t>
  </si>
  <si>
    <t>Pomoc finansowa miasta Katowice na wsparcie osób poszkodowanych w wyniku katastrofy budowlanej na terenie Międzynarodowych Targów Katowickich</t>
  </si>
  <si>
    <t>Żłobek nr 9 – wymiana okien</t>
  </si>
  <si>
    <t>Żłobek - Pomnik Matki Polki – zakupy inwestycyjne sprzętu</t>
  </si>
  <si>
    <t>Rehabilitacja zawodowa i społeczna</t>
  </si>
  <si>
    <t>Powiatowy Urząd Pracy – opracowanie projektu technicznego rozbudowy budynku urzędu</t>
  </si>
  <si>
    <t xml:space="preserve">Realizacja zadań publicznych przez organizacje pozarządowe w zakresie: </t>
  </si>
  <si>
    <t>promocji i organizacji wolontariatu</t>
  </si>
  <si>
    <t xml:space="preserve">promocji zatrudnienia i aktywizacji osób pozostających bez pracy i zagrożonych zwolnieniem z pracy </t>
  </si>
  <si>
    <t>poradnictwa prawnego</t>
  </si>
  <si>
    <t>działania na rzecz osób niepełnosprawnych</t>
  </si>
  <si>
    <t>reintegracji społecznej i zawodowej osób wykluczonych społecznie</t>
  </si>
  <si>
    <t>działalności wspomagającej rozwój wspólnot i społeczności lokalnych</t>
  </si>
  <si>
    <t>pomocy rodzinom i osobom w trudnej sytuacji życiowej</t>
  </si>
  <si>
    <t>Międzyszkolny Ośrodek Sportowy – remont podłogi sali gimnastycznej</t>
  </si>
  <si>
    <t>Modernizacja Szkolnego Ośrodka Sportowo - Wypoczynkowego w Zieleńcu - aktualizacja dokumentacji technicznej</t>
  </si>
  <si>
    <t xml:space="preserve">Szkolny Ośrodek Sportowo - Wypoczynkowy w Zieleńcu - wykonanie pokrycia dachowego </t>
  </si>
  <si>
    <t>Zespół Placówek Oświatowych - Bursa Szkół Pomaturalnych</t>
  </si>
  <si>
    <t>Stypendia dla uczniów</t>
  </si>
  <si>
    <t xml:space="preserve">Środki na utrzymanie rzecznych przepraw promowych oraz budowę, modernizację, utrzymanie, ochronę i zarządzanie drogami krajowymi i wojewódzkimi w granicach miast na prawach powiatu </t>
  </si>
  <si>
    <t>Dotacje celowe otrzymane z samorządu województwa na inwestycje i zakupy inwestycyjne realizowane na podstawie porozumień (umów) między jednostkami samorządu terytorialnego</t>
  </si>
  <si>
    <t>SZKOLNICTWO WYŻSZE</t>
  </si>
  <si>
    <t>Środki z Funduszu Pracy otrzymane przez powiat z przeznaczeniem na finansowanie kosztów wynagrodzenia i składek na ubezpieczenie społeczne pracowników PUP</t>
  </si>
  <si>
    <t>KULTURA I OCHRONA DZIEDZICTWA NARODOWEGO</t>
  </si>
  <si>
    <t xml:space="preserve">   </t>
  </si>
  <si>
    <t>Dotacje otrzymane z funduszy celowych na finansowanie lub dofinansowanie kosztów realizacji inwestycji i zakupów inwestycyjnych jednostek sektora finansów publicznych, w tym: dotacja z Narodowego Funduszu Ochrony Środowiska i Gospodarki Wodnej w Warszawie</t>
  </si>
  <si>
    <t xml:space="preserve">KULTURA FIZYCZNA I SPORT </t>
  </si>
  <si>
    <t>Przychody ze spłat pożyczek udzielonych na finansowanie zadań realizowanych z udziałem środków pochodzących z budżetu Unii Europejskiej</t>
  </si>
  <si>
    <t xml:space="preserve">Przychody z zaciągniętych pożyczek na finansowanie zadań realizowanych z udziałem środków pochodzących z budżetu Unii Europejskiej </t>
  </si>
  <si>
    <t>Plan na 30.06.2006 r.</t>
  </si>
  <si>
    <t>Wykonanie             za I pł. 2006 r.</t>
  </si>
  <si>
    <t>Dotacje otrzymane z funduszy celowych na finansowanie lub dofinansowanie kosztów realizacji inwestycji i zakupów inwestycyjnych jednostek sektora finansów publicznych</t>
  </si>
  <si>
    <t>dofinansowanie UE na realizację Programu FS/ISPA</t>
  </si>
  <si>
    <t>udziały gmin w realizacji zadań z Programu FS/ISPA</t>
  </si>
  <si>
    <t xml:space="preserve">Uzupełnienie subwencji ogólnej </t>
  </si>
  <si>
    <t>Plan na 
30.06.2006 r.</t>
  </si>
  <si>
    <t>Struktura wykonania za
 I pł. 2006 r.</t>
  </si>
  <si>
    <t>Zespół Placówek Oświatowych - Szkolne Schronisko Młodzieżowe</t>
  </si>
  <si>
    <t>Budowa kanalizacji sanitarnej w ulicy Czarnowąskiej i Mikołaja w Opolu</t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</si>
  <si>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</si>
  <si>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 xml:space="preserve">Kontynuacja przebudowy dolnego tarasu Placu Wolności </t>
  </si>
  <si>
    <t>Wypłata odszkodowań z tytułu OC</t>
  </si>
  <si>
    <t>Wdrożenie systemu znakowania i identyfikacji psów na terenie miasta Opola</t>
  </si>
  <si>
    <t>Przebudowa oświetlenia miasta Opola - inwentaryzacja istniejącego oświetlenia i koncepcja modernizacji</t>
  </si>
  <si>
    <t>Przebudowa oświetlenia na ul.Strzeleckiej od wiaduktu kolejowego w rejonie ul.Batorego do ul.Doroszewskiego i od ul. Groszowickiej do końca zabudowy ulicy</t>
  </si>
  <si>
    <t>Przebudowa oświetlenia ulic: Drzymały, Telesfora, Jakuba Kani, Kasprowicza, Kolejowa, Warsztatowa, Przemysłowa</t>
  </si>
  <si>
    <t>Miejski Zarząd Dróg – zakupy inwestycyjne sprzętu</t>
  </si>
  <si>
    <t>Ogłoszenia w mediach – dostęp do informacji o środowisku</t>
  </si>
  <si>
    <t>Fundusz Spójności/ISPA - utrzymanie biura PIU - zakupy inwestycyjne sprzętu</t>
  </si>
  <si>
    <t>Budowa separatorów na wylotach kanalizacji deszczowej</t>
  </si>
  <si>
    <t>Środki na przejmowanie sieci wodociągowej i kanalizacji sanitarnej na podstawie art.30 ustawy o zbiorowym zaopatrzeniu w wodę i zbiorowym odprowadzaniu ścieków</t>
  </si>
  <si>
    <t>Rozbudowa urządzeń kanalizacji deszczowej</t>
  </si>
  <si>
    <t xml:space="preserve">Zakrycie otwartego zbiornika p.poż. przy ul.Wiejskiej w Opolu wraz z przebudową kanału deszczowego odprowadzającego wody drenażowe z tego zbiornika </t>
  </si>
  <si>
    <t>Uzbrojenie terenów w rejonie obwodnicy Północnej - ul. Północnej w Opolu</t>
  </si>
  <si>
    <t>Budowa sieci wodociągowej w ul.Żelaznej</t>
  </si>
  <si>
    <t>Inwentaryzacja i wycena sieci: wodociągowej, sanalizacji sanitarnej i kanalizacji deszczowej na osiedlu Chmielowicka – Gospodarcza</t>
  </si>
  <si>
    <t>Rozbiórka budynków handlowo – usługowych na terenie targowiska „Centrum”</t>
  </si>
  <si>
    <t>Budowa sieci i przyłączy kanalizacji sanitarnej do posesji nie objętych programem ISPA w dzielnicach: Nowa Wieś Królewska, Groszowice, Grotowice, Malina, Zakrzów, Wróblin, Gosławice, Bierkowice, Półwieś</t>
  </si>
  <si>
    <t>Wynagrodzenia 
i pochodne</t>
  </si>
  <si>
    <t>Struktura wykonania za I pł. 
2006 r.</t>
  </si>
  <si>
    <t>Miejska Telewizja Opole Sp. z o.o</t>
  </si>
  <si>
    <t>Teatry</t>
  </si>
  <si>
    <t>Audyt energetyczny budynku siedziby Zespołu Pieśni i Tańca „Opole”</t>
  </si>
  <si>
    <t>Opracowanie dokumentacji modernizacji budynku przy ul.Kośnego 32a</t>
  </si>
  <si>
    <t>Poprawa warunków funkcjonowania Galerii Sztuki Współczesnej w Opolu</t>
  </si>
  <si>
    <t>Miejska Biblioteka Publiczna - zakup sprzętu komputerowego wraz z oprogramowaniem</t>
  </si>
  <si>
    <t>Remonty konserwatorskie obiektów zabytkowych</t>
  </si>
  <si>
    <t>Konserwacja, renowacja i roboty budowlane przy zabytku wpisanym do rejestru zabytków</t>
  </si>
  <si>
    <t>Przebudowa, rozbudowa i nadbudowa budynku przy ul.Minorytów 4 z przeznaczeniem na siedzibę wypożyczalni centralnej Miejskiej Biblioteki Publicznej w Opolu (opracowanie koncepcji i dokumentacji technicznej)</t>
  </si>
  <si>
    <t>Kontynuacja zadania budowa zimowiska dla fok wraz ze stacją uzdatniania wody oraz zagospodarowania wybiegu wokół obiektów</t>
  </si>
  <si>
    <t>Realizacja projektu „Niezwykły świat zwierząt Opole – Ostrawa”</t>
  </si>
  <si>
    <t>Przebudowa stadionu miejskiego przy ul.Oleskiej</t>
  </si>
  <si>
    <t>Budowa boiska sportowo – rekreacyjnego, wielofunkcyjnego wraz z zagospodarowaniem terenu przy ul.Złotej na osiedlu Metalchem</t>
  </si>
  <si>
    <t>Przebudowa oświetlenia zewnętrznego Terenów Rekreacyjnych w Opolu – Bierkowicach</t>
  </si>
  <si>
    <t>Przebudowa wjazdu i parkingu na Tereny Rekreacyjne w Opolu – Bierkowicach</t>
  </si>
  <si>
    <t>Stypendia sportowe za wysokie wyniki we współzawodnictwie krajowym i międzynarodowym</t>
  </si>
  <si>
    <t>Realizacja projektu „Sport bez granic Opole – Bruntal”</t>
  </si>
  <si>
    <t>§ 962</t>
  </si>
  <si>
    <t>Pożyczki udzielone na finansowanie zadań realizowanych z udziałem środków pochodzących z budżetu Unii Europejskiej</t>
  </si>
  <si>
    <t>§ 963</t>
  </si>
  <si>
    <t>majątkowe:</t>
  </si>
  <si>
    <t>Spłaty pożyczek otrzymanych na finansowanie zadań realizowanych z udziałem środków pochodzących z budżetu Unii Europejskiej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</si>
  <si>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</si>
  <si>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</si>
  <si>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>Budowa stadionu lekkoatletycznego w Opolu ul.Szarych Szeregów</t>
  </si>
  <si>
    <t xml:space="preserve">Modernizacja stadionu żużlowego przy ul.Wschodniej - wieża sędziowska </t>
  </si>
  <si>
    <t>Przebudowa kąpieliska miejskiego wraz z małą architekturą i infrastrukturą w Opolu – Plac Róż</t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</si>
  <si>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</si>
  <si>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>PRZYCHODY ZWIĄZANE Z FINANSOWANIEM I ROZDYSPONOWANIEM NADWYŻKI BUDŻETOWEJ ORAZ Z PRYWATYZACJĄ MIENIA SKARBU PAŃSTWA I MAJĄTKU JEDNOSTEK SAMORZĄDU TERYTORIALNEGO</t>
  </si>
  <si>
    <t>Podatek od czynności cywilnoprawnych</t>
  </si>
  <si>
    <t>Część oświatowa subwencji ogólnej</t>
  </si>
  <si>
    <t>Rb28</t>
  </si>
  <si>
    <t>rzeczywiste</t>
  </si>
  <si>
    <t xml:space="preserve">różnica </t>
  </si>
  <si>
    <t>Wykonanie za 
I pł. 2006 r.</t>
  </si>
  <si>
    <t xml:space="preserve">Lp. </t>
  </si>
  <si>
    <t>Dotacje celowe otrzymane z budżetu państwa na realizację inwestycji i zakupów inwestycyjnych własnych powiatu</t>
  </si>
  <si>
    <t>Rozdział</t>
  </si>
  <si>
    <t>z tego</t>
  </si>
  <si>
    <t>Wydatki bieżące</t>
  </si>
  <si>
    <t>w tym</t>
  </si>
  <si>
    <t>01008</t>
  </si>
  <si>
    <t>01030</t>
  </si>
  <si>
    <t>01095</t>
  </si>
  <si>
    <t>Pozostała działalność</t>
  </si>
  <si>
    <t>02001</t>
  </si>
  <si>
    <t>Gospodarka leśna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</si>
  <si>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</si>
  <si>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</si>
  <si>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</si>
  <si>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</si>
  <si>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</si>
  <si>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</si>
  <si>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</si>
  <si>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</si>
  <si>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</si>
  <si>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</si>
  <si>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</si>
  <si>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</si>
  <si>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</si>
  <si>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</si>
  <si>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</si>
  <si>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</si>
  <si>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</si>
  <si>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</si>
  <si>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</si>
  <si>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</si>
  <si>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</si>
  <si>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</si>
  <si>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</si>
  <si>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</si>
  <si>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</si>
  <si>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</si>
  <si>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</si>
  <si>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</si>
  <si>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</si>
  <si>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</si>
  <si>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</si>
  <si>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</si>
  <si>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</si>
  <si>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</si>
  <si>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</si>
  <si>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</si>
  <si>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</si>
  <si>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</si>
  <si>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</si>
  <si>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</si>
  <si>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</si>
  <si>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</si>
  <si>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</si>
  <si>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</si>
  <si>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</si>
  <si>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</si>
  <si>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</si>
  <si>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</si>
  <si>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</si>
  <si>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</si>
  <si>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</si>
  <si>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</si>
  <si>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</si>
  <si>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</si>
  <si>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</si>
  <si>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</si>
  <si>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</si>
  <si>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</si>
  <si>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</si>
  <si>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</si>
  <si>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</si>
  <si>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</si>
  <si>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</si>
  <si>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</si>
  <si>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</si>
  <si>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</si>
  <si>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</si>
  <si>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</si>
  <si>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</si>
  <si>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</si>
  <si>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</si>
  <si>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</si>
  <si>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</si>
  <si>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</si>
  <si>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</si>
  <si>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</si>
  <si>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</si>
  <si>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</si>
  <si>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</si>
  <si>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</si>
  <si>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</si>
  <si>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</si>
  <si>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</si>
  <si>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</si>
  <si>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</si>
  <si>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</si>
  <si>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</si>
  <si>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0580</t>
  </si>
  <si>
    <t>Grzywny i inne kary pieniężne od osób prawnych i innych jednostek organizacyjnych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</si>
  <si>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</si>
  <si>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</si>
  <si>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</si>
  <si>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</si>
  <si>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</si>
  <si>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</si>
  <si>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</si>
  <si>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</si>
  <si>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Lecznictwo ambulatoryjne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</si>
  <si>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</si>
  <si>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</si>
  <si>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</si>
  <si>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</si>
  <si>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</si>
  <si>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</si>
  <si>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</si>
  <si>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</si>
  <si>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</si>
  <si>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</si>
  <si>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</si>
  <si>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</si>
  <si>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</si>
  <si>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</si>
  <si>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</si>
  <si>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</si>
  <si>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</si>
  <si>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</si>
  <si>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</si>
  <si>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</si>
  <si>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</si>
  <si>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</si>
  <si>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</si>
  <si>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</si>
  <si>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</si>
  <si>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</si>
  <si>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</si>
  <si>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</si>
  <si>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</si>
  <si>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</si>
  <si>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</si>
  <si>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</si>
  <si>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</si>
  <si>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</si>
  <si>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</si>
  <si>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</si>
  <si>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</si>
  <si>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</si>
  <si>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</si>
  <si>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</si>
  <si>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</si>
  <si>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</si>
  <si>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</si>
  <si>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</si>
  <si>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</si>
  <si>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</si>
  <si>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</si>
  <si>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</si>
  <si>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</si>
  <si>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</si>
  <si>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</si>
  <si>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</si>
  <si>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</si>
  <si>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</si>
  <si>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</si>
  <si>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</si>
  <si>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</si>
  <si>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</si>
  <si>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t>Składki na ubezpieczenie zdrowotne opłacane za osoby pobierające niektóre świadczenia z pomocy społecznej</t>
  </si>
  <si>
    <t>Zespół Państwowych Placówek Kształcenia Plastycznego</t>
  </si>
  <si>
    <t>Rezerwaty i pomniki przyrody</t>
  </si>
  <si>
    <t xml:space="preserve">Remonty, modernizacje i utrzymanie dróg 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</si>
  <si>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</si>
  <si>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</si>
  <si>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</si>
  <si>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</si>
  <si>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</si>
  <si>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>L.p.</t>
  </si>
  <si>
    <t>Prowizje z tytułu opłaty targowej</t>
  </si>
  <si>
    <t>Obsługa Urzędu Miasta</t>
  </si>
  <si>
    <t xml:space="preserve">Promocja miasta </t>
  </si>
  <si>
    <t xml:space="preserve">Odsetki od zaciągniętych kredytów i pożyczek </t>
  </si>
  <si>
    <t>Dodatki motywacyjne dla dyrektorów szkół</t>
  </si>
  <si>
    <t>Fundusz nagród do dyspozycji Prezydenta</t>
  </si>
  <si>
    <t>Kontakty zagraniczne placówek oświatowych</t>
  </si>
  <si>
    <t>Awanse zawodowe nauczycieli</t>
  </si>
  <si>
    <t>Izby rolnicze</t>
  </si>
  <si>
    <t>Opłata administracyjna</t>
  </si>
  <si>
    <t xml:space="preserve">Usługi opiekuńcze i specjalistyczne usługi opiekuńcze </t>
  </si>
  <si>
    <t>Zasiłki i pomoc w naturze oraz składki na ubezpieczenia społeczne</t>
  </si>
  <si>
    <t>Dotacja</t>
  </si>
  <si>
    <t>Dotacje celowe otrzymane z budżetu państwa na zadania bieżące realizowane przez powiat na podstawie porozumień z organami administracji rządowej</t>
  </si>
  <si>
    <t>Doskonalenie zawodowe nauczycieli</t>
  </si>
  <si>
    <t>Państwowy Fundusz Rehabilitacji Osób Niepełnosprawnych</t>
  </si>
  <si>
    <t>URZĘDY NACZELNYCH ORGANÓW WŁADZY PAŃSTWOWEJ, KONTROLI I OCHRONY PRAWA ORAZ SĄDOWNICTWA</t>
  </si>
  <si>
    <t>Ośrodki szkolenia, dokształcania i doskonalenia kadr</t>
  </si>
  <si>
    <t>Urzędy naczelnych organów władzy państwowej, kontroli i ochrony prawa</t>
  </si>
  <si>
    <t xml:space="preserve">Przychody z zaciągniętych pożyczek i kredytów na rynku krajowym </t>
  </si>
  <si>
    <t>Niepubliczne szkoły podstawowe - dotacje</t>
  </si>
  <si>
    <t>Usuwanie skutków klęsk żywiołowych</t>
  </si>
  <si>
    <t>Centra kształcenia ustawicznego i praktycznego oraz ośrodki dokształcania zawodowego</t>
  </si>
  <si>
    <t>Przedszkole Publiczne Nr 37</t>
  </si>
  <si>
    <t>Zespół Szkół Ogólnokształcących - Publiczne Gimnazjum Nr 9</t>
  </si>
  <si>
    <t>Publiczne Liceum Ogólnokształcące Nr I</t>
  </si>
  <si>
    <t>Publiczne Liceum Ogólnokształcące Nr II</t>
  </si>
  <si>
    <t>Zespół Szkół Ogólnokształcących - Publiczne Liceum Ogólnokształcące Nr III</t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</si>
  <si>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</si>
  <si>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</si>
  <si>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</si>
  <si>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</si>
  <si>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</si>
  <si>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</si>
  <si>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</si>
  <si>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</si>
  <si>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</si>
  <si>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</si>
  <si>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</si>
  <si>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</si>
  <si>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</si>
  <si>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</si>
  <si>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Dokształcanie i doskonalenie nauczycieli</t>
  </si>
  <si>
    <t>Przychody z tytułu innych rozliczeń krajowych</t>
  </si>
  <si>
    <t>%                   9:6</t>
  </si>
  <si>
    <t>§                      6:5</t>
  </si>
  <si>
    <t>%                         6:5</t>
  </si>
  <si>
    <t>Podatek od działalności gospodarczej osób fizycznych, opłacany w formie karty podatkowej</t>
  </si>
  <si>
    <t>Melioracje wodne</t>
  </si>
  <si>
    <t xml:space="preserve">Drogi wewnętrzne </t>
  </si>
  <si>
    <t>Administrowanie strefą płatnego parkowania</t>
  </si>
  <si>
    <t>TURYSTYKA</t>
  </si>
  <si>
    <t>Ośrodki informacji turystycznej</t>
  </si>
  <si>
    <t>Rozbiórka budynków mieszkalnych i gospodarczych</t>
  </si>
  <si>
    <t>Rejon I - koszty zarządzania - Spółka "Turhand-Ret"</t>
  </si>
  <si>
    <t>Rejon I - koszty eksploatacji - Spółka "Turhand-Ret"</t>
  </si>
  <si>
    <t>Rejon I - koszty remontów bieżących - Spółka "Turhand-Ret"</t>
  </si>
  <si>
    <t>Rejon II - koszty zarządzania - Spółka "Turhand-Ret"</t>
  </si>
  <si>
    <t>Rejon II - koszty eksploatacji - Spółka "Turhand-Ret"</t>
  </si>
  <si>
    <t>Rejon II - koszty remontów bieżących - Spółka "Turhand-Ret"</t>
  </si>
  <si>
    <t>Rejon III - koszty zarządzania - Spółka "Feroma"</t>
  </si>
  <si>
    <t>Rejon III - koszty eksploatacji - Spółka "Feroma"</t>
  </si>
  <si>
    <t>Rejon III - koszty remontów bieżących - Spółka "Feroma"</t>
  </si>
  <si>
    <t>Zwrot kaucji mieszkaniowych</t>
  </si>
  <si>
    <t>Administrowanie cmentarzami komunalnymi</t>
  </si>
  <si>
    <t>DOCHODY OD OSÓB PRAWNYCH, OD OSÓB FIZYCZNYCH I OD INNYCH JEDNOSTEK NIE POSIADAJĄCYCH OSOBOWOŚCI PRAWNEJ ORAZ WYDATKI ZWIĄZANE Z ICH POBOREM</t>
  </si>
  <si>
    <t>Zespół Szkolno - Przedszkolny Nr 1 - Publiczna Szkoła Podstawowa Nr 28</t>
  </si>
  <si>
    <t>Niepubliczne szkoły zawodowe - dotacje</t>
  </si>
  <si>
    <t>Fundusz świadczeń socjalnych dla nauczycieli emerytów i rencistów</t>
  </si>
  <si>
    <t>Programy polityki zdrowotnej</t>
  </si>
  <si>
    <t>POMOC SPOŁECZNA</t>
  </si>
  <si>
    <t>Ośrodek Readaptacji Społecznej "Szansa"</t>
  </si>
  <si>
    <t>POZOSTAŁE ZADANIA W ZAKRESIE POLITYKI SPOŁECZNEJ</t>
  </si>
  <si>
    <t>Zespoły do spraw orzekania o niepełnosprawności</t>
  </si>
  <si>
    <t>Selektywna zbiórka i utylizacja odpadów</t>
  </si>
  <si>
    <t>Utrzymanie terenów zieleni na Wyspie Bolko i w parku ZWM</t>
  </si>
  <si>
    <t>Utrzymanie szaletów</t>
  </si>
  <si>
    <t>Administrowanie terenem po rekultywacji składowiska odpadów przy Al.Przyjaźni</t>
  </si>
  <si>
    <t>Remont kanalizacji deszczowej</t>
  </si>
  <si>
    <t>VII</t>
  </si>
  <si>
    <t xml:space="preserve">DOTACJE CELOWE NA ZADANIA ZLECONE </t>
  </si>
  <si>
    <t>DOTACJE CELOWE NA ZADANIA REALIZOWANE NA PODSTAWIE POROZUMIEŃ</t>
  </si>
  <si>
    <t>Część równoważąca subwencji ogólnej</t>
  </si>
  <si>
    <t xml:space="preserve">Pozostałe odsetki </t>
  </si>
  <si>
    <t>Podatek dochodowy od osób fizycznych</t>
  </si>
  <si>
    <t>Podatek dochodowy od osób prawnych</t>
  </si>
  <si>
    <t>0450</t>
  </si>
  <si>
    <t>Wpływy z opłaty administracyjnej za czynności urzędowe</t>
  </si>
  <si>
    <t xml:space="preserve">SZKOLNICTWO WYŻSZE </t>
  </si>
  <si>
    <t>Dotacja celowa otrzymana przez jednostkę samorządu terytorialnego od innej jednostki samorządu terytorialnego będącej instytucją wdrażającą na zadania bieżące realizowane na podstawie porozumień (umów)</t>
  </si>
  <si>
    <t>Dotacje celowe otrzymane z powiatu na zadania bieżące realizowane na podstawie porozumień (umów) między jednostkami samorządu terytorialnego</t>
  </si>
  <si>
    <t>Wpływy z tytułu pomocy finansowej udzielanej między jednostkami samorządu terytorialnego na dofinansowanie własnych zadań bieżących</t>
  </si>
  <si>
    <t>Dotacje celowe otrzymane od samorządu województwa na zadania bieżące realizowane na podstawie porozumień (umów) między jednostkami samorządu terytorialnego</t>
  </si>
  <si>
    <t xml:space="preserve">Realizacja projektu „Via Regia C III” </t>
  </si>
  <si>
    <t>Zakup sprzętu dla szkół na potrzeby "Nowej matury"</t>
  </si>
  <si>
    <t>Zakup sprzętu dla szkół na potrzeby przygotowania uczniów do nowego egzaminu potwierdzającego kwalifikacje zawodowe</t>
  </si>
  <si>
    <t>Pogotowie Opiekuńcze - remont łazienek</t>
  </si>
  <si>
    <t xml:space="preserve">Powiatowy Urząd Pracy - remont dachu </t>
  </si>
  <si>
    <t>Utworzenie Narodowego Centrum Polskiej Piosenki w Opolu</t>
  </si>
  <si>
    <t>Przebudowa budynku przy ul.Minorytów na potrzeby biblioteki (opracowanie koncepcji i dokumentacji technicznej)</t>
  </si>
  <si>
    <t>Pozostałe instytucje kultury</t>
  </si>
  <si>
    <t>Zobowiązania Estrady Opolskiej</t>
  </si>
  <si>
    <t>§ 992</t>
  </si>
  <si>
    <t>0690</t>
  </si>
  <si>
    <t>0470</t>
  </si>
  <si>
    <t>0750</t>
  </si>
  <si>
    <t>0760</t>
  </si>
  <si>
    <t>0910</t>
  </si>
  <si>
    <t>0970</t>
  </si>
  <si>
    <t>Dochody jednostek samorządu terytorialnego związane z realizacją zadań z zakresu administracji rządowej oraz innych zadań zleconych ustawami</t>
  </si>
  <si>
    <t>0420</t>
  </si>
  <si>
    <t>Dotacje celowe otrzymane z gminy na zadania bieżące realizowane na podstawie porozumień (umów) między jednostkami samorządu terytorialnego</t>
  </si>
  <si>
    <t>0570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</si>
  <si>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</si>
  <si>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</si>
  <si>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</si>
  <si>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</si>
  <si>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</si>
  <si>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</si>
  <si>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</si>
  <si>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</si>
  <si>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</si>
  <si>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</si>
  <si>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</si>
  <si>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</si>
  <si>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</si>
  <si>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0920</t>
  </si>
  <si>
    <t>0480</t>
  </si>
  <si>
    <t xml:space="preserve">POMOC SPOŁECZNA </t>
  </si>
  <si>
    <t>0830</t>
  </si>
  <si>
    <t>0400</t>
  </si>
  <si>
    <t>Wpływy z opłaty produktowej</t>
  </si>
  <si>
    <t>Dotacje celowe otrzymane z gminy na inwestycje i zakupy inwestycyjne realizowane na podstawie porozumień (umów) między jednostkami samorządu terytorialnego</t>
  </si>
  <si>
    <t>Przychody ze sprzedaży innych papierów wartościowych</t>
  </si>
  <si>
    <t>Dotacje celowe otrzymane z budżetu państwa na realizację inwestycji i zakupów inwestycyjnych własnych gmin (związków gmin)</t>
  </si>
  <si>
    <t>Odprawy i nagrody jubileuszowe pracowników oświaty</t>
  </si>
  <si>
    <t>Wydatki bieżące - środki z Miejskiego Programu Profilaktyki i Rozwiązywania Problemów Alkoholowych</t>
  </si>
  <si>
    <t>środki z Miejskiego Programu Profilaktyki i Rozwiązywania Problemów Alkoholowych</t>
  </si>
  <si>
    <t xml:space="preserve">Wydatki bieżące </t>
  </si>
  <si>
    <t>Przedszkole Publiczne Nr 18</t>
  </si>
  <si>
    <t>Kolonie i obozy oraz inne formy wypoczynku dzieci i młodzieży szkolnej, a także szkolenia młodzieży</t>
  </si>
  <si>
    <t>Gospodarka ściekowa i ochrona wód</t>
  </si>
  <si>
    <t>Utrzymanie terenów zieleni</t>
  </si>
  <si>
    <t>Usuwanie wraków pojazdów z terenu gminy</t>
  </si>
  <si>
    <t xml:space="preserve">Badania dotyczące ochrony środowiska </t>
  </si>
  <si>
    <t xml:space="preserve">Operaty wykonywane przez biegłych i rzeczoznawców w zakresie ochrony środowiska </t>
  </si>
  <si>
    <t xml:space="preserve">Obiekty sportowe </t>
  </si>
  <si>
    <t>Wypoczynek dzieci i młodzieży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</si>
  <si>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</si>
  <si>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</si>
  <si>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</si>
  <si>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</si>
  <si>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</si>
  <si>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Inwestycje z udziałem ludności</t>
  </si>
  <si>
    <t>Dział</t>
  </si>
  <si>
    <t>§</t>
  </si>
  <si>
    <t>Treść</t>
  </si>
  <si>
    <t>010</t>
  </si>
  <si>
    <t>ROLNICTWO I ŁOWIECTWO</t>
  </si>
  <si>
    <t>Wpływy z różnych opłat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</si>
  <si>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</si>
  <si>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</si>
  <si>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</si>
  <si>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</si>
  <si>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</si>
  <si>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</si>
  <si>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</si>
  <si>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</si>
  <si>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</si>
  <si>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</si>
  <si>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</si>
  <si>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</si>
  <si>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</si>
  <si>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</si>
  <si>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</si>
  <si>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</si>
  <si>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</si>
  <si>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</si>
  <si>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</si>
  <si>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</si>
  <si>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</si>
  <si>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</si>
  <si>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</si>
  <si>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</si>
  <si>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</si>
  <si>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</si>
  <si>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</si>
  <si>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</si>
  <si>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</si>
  <si>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</si>
  <si>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</si>
  <si>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</si>
  <si>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</si>
  <si>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</si>
  <si>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OGÓŁEM</t>
  </si>
  <si>
    <t>OŚWIATA I WYCHOWANIE</t>
  </si>
  <si>
    <t>Dotacje celowe otrzymane z budżetu państwa na realizację własnych zadań bieżących gmin (związków gmin)</t>
  </si>
  <si>
    <t>EDUKACYJNA OPIEKA WYCHOWAWCZA</t>
  </si>
  <si>
    <t>KULTURA FIZYCZNA I SPORT</t>
  </si>
  <si>
    <t>Źródła dochodów</t>
  </si>
  <si>
    <t xml:space="preserve">§ </t>
  </si>
  <si>
    <t>A+B</t>
  </si>
  <si>
    <t>DOCHODY OGÓŁEM</t>
  </si>
  <si>
    <t>I</t>
  </si>
  <si>
    <t>PODATKI I OPŁATY</t>
  </si>
  <si>
    <t>Podatek od nieruchomości</t>
  </si>
  <si>
    <t>Opłata skarbowa</t>
  </si>
  <si>
    <t>Podatki opłacane w formie karty podatkowej</t>
  </si>
  <si>
    <t>Udziały we wpływach z podatku dochodowego od osób prawnych</t>
  </si>
  <si>
    <t>Udziały we wpływach z podatku dochodowego od osób fizycznych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</si>
  <si>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</si>
  <si>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</si>
  <si>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Środki na dofinansowanie własnych inwestycji gmin (związków gmin), powiatów (związków powiatów), samorządów województw, pozyskane z innych źródeł</t>
  </si>
  <si>
    <t>Opłata targowa</t>
  </si>
  <si>
    <t>Opłata eksploatacyjna</t>
  </si>
  <si>
    <t>II</t>
  </si>
  <si>
    <t>DOCHODY Z MAJĄTKU GMINY</t>
  </si>
  <si>
    <t>Dochody z dzierżawy</t>
  </si>
  <si>
    <t>Dochody z wieczystego użytkowania</t>
  </si>
  <si>
    <t>Dochody ze sprzedaży</t>
  </si>
  <si>
    <t>III</t>
  </si>
  <si>
    <t>POZOSTAŁE DOCHODY (wpłaty komunalnych jednostek organizacyjnych, odsetki, opłaty koncesyjne)</t>
  </si>
  <si>
    <t>w tym: opłaty koncesyjne za zezwolenia na sprzedaż alkoholu</t>
  </si>
  <si>
    <t>IV</t>
  </si>
  <si>
    <t>SUBWENCJE</t>
  </si>
  <si>
    <t>A</t>
  </si>
  <si>
    <t>OGÓŁEM DOCHODY WŁASNE</t>
  </si>
  <si>
    <t>w tym: bez subwencji oświatowej</t>
  </si>
  <si>
    <t>V</t>
  </si>
  <si>
    <t>DOTACJE CELOWE NA ZADANIA WŁASNE</t>
  </si>
  <si>
    <t>VI</t>
  </si>
  <si>
    <t>B</t>
  </si>
  <si>
    <t>OGÓŁEM   DOTACJE</t>
  </si>
  <si>
    <t>00</t>
  </si>
  <si>
    <t>Konserwacja i utrzymanie rowów melioracyjnych</t>
  </si>
  <si>
    <t xml:space="preserve">Utrzymanie dróg dojazdowych </t>
  </si>
  <si>
    <t>Remont wspornika mostu przez rzekę Odrę w ciągu ul. Nysy Łużyckiej</t>
  </si>
  <si>
    <t>Dokumentacja przyszłościowa, w tym dla projektów finansowanych z funduszy strukturalnych</t>
  </si>
  <si>
    <t>Budowa ścieżki rowerowej na ul.Luboszyckiej - odc. od ul.Chabrów do ronda</t>
  </si>
  <si>
    <t>Administrowanie parkingiem strzeżonym przy ul.Kołłątaja w Opolu</t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</si>
  <si>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</si>
  <si>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t>Kontynuacja budowy budynku mieszkalnego wielorodzinnego z przeznaczeniem na lokale socjalne wraz z miejscami postojowymi i drogą wewnętrzną przy ul. Srebrnej w Opolu</t>
  </si>
  <si>
    <t>Wydatki na zadania bieżące z zakresu administracji rządowej oraz inne zadania zlecone ustawami realizowane przez powiat</t>
  </si>
  <si>
    <t>Opracowania projektowe (zmiany)</t>
  </si>
  <si>
    <t>Budowa alejki wraz z odwodnieniem oraz przebudowa ogrodzenia na cmentarzu komunalnym przy ul. Tysiąclecia</t>
  </si>
  <si>
    <t>Wydatki na realizację zadań bieżących z zakresu administracji rządowej oraz innych zadań zleconych gminie (związkom gmin) ustawami</t>
  </si>
  <si>
    <t>Komputeryzacja Urzędu Miasta</t>
  </si>
  <si>
    <t>Zakupy inwestycyjne sprzętu</t>
  </si>
  <si>
    <t>Realizacja projektu „eurząd dla mieszkańca Opolszczyzny”</t>
  </si>
  <si>
    <t>Wydatki na zadania realizowane przez powiat na podstawie porozumień z organami administracji rządowej</t>
  </si>
  <si>
    <r>
      <t xml:space="preserve">Straż Miejska </t>
    </r>
    <r>
      <rPr>
        <i/>
        <sz val="10"/>
        <rFont val="Arial CE"/>
        <family val="2"/>
      </rPr>
      <t>- wydatki bieżące</t>
    </r>
  </si>
  <si>
    <t>Część równoważąca subwencji ogólnej dla powiatów</t>
  </si>
  <si>
    <t>Wpłata do budżetu państwa</t>
  </si>
  <si>
    <t>PSP Nr 20 - termomodernizacja obiektu</t>
  </si>
  <si>
    <t xml:space="preserve">PSP Nr 21 - termomodernizacja obiektu </t>
  </si>
  <si>
    <t>Zespół Szkolno-Przedszkolny Nr 1 - Przedszkole Publiczne Nr 36</t>
  </si>
  <si>
    <t>PG Nr 2 - termomodernizacja obiektu</t>
  </si>
  <si>
    <t>0870</t>
  </si>
  <si>
    <t>Wpływy ze sprzedaży składników majątkowych</t>
  </si>
  <si>
    <t xml:space="preserve">Zespół Szkół Zawodowych im.Staszica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</si>
</sst>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20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 quotePrefix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6" fillId="4" borderId="1" xfId="62" applyFont="1" applyFill="1" applyBorder="1" applyAlignment="1">
      <alignment horizontal="center" vertical="center"/>
      <protection/>
    </xf>
    <xf numFmtId="0" fontId="10" fillId="4" borderId="1" xfId="62" applyFont="1" applyFill="1" applyBorder="1" applyAlignment="1">
      <alignment horizontal="center" vertical="center" wrapText="1"/>
      <protection/>
    </xf>
    <xf numFmtId="0" fontId="6" fillId="4" borderId="1" xfId="62" applyFont="1" applyFill="1" applyBorder="1" applyAlignment="1">
      <alignment horizontal="center" vertical="center" wrapText="1"/>
      <protection/>
    </xf>
    <xf numFmtId="0" fontId="6" fillId="0" borderId="1" xfId="62" applyFont="1" applyBorder="1">
      <alignment/>
      <protection/>
    </xf>
    <xf numFmtId="0" fontId="0" fillId="0" borderId="1" xfId="62" applyFont="1" applyBorder="1">
      <alignment/>
      <protection/>
    </xf>
    <xf numFmtId="0" fontId="0" fillId="0" borderId="1" xfId="62" applyFont="1" applyBorder="1" applyAlignment="1">
      <alignment horizontal="center" vertical="center" wrapText="1"/>
      <protection/>
    </xf>
    <xf numFmtId="0" fontId="6" fillId="2" borderId="1" xfId="62" applyFont="1" applyFill="1" applyBorder="1" applyAlignment="1">
      <alignment horizontal="center" vertical="center"/>
      <protection/>
    </xf>
    <xf numFmtId="0" fontId="10" fillId="2" borderId="1" xfId="62" applyFont="1" applyFill="1" applyBorder="1" applyAlignment="1">
      <alignment horizontal="left" vertical="center"/>
      <protection/>
    </xf>
    <xf numFmtId="0" fontId="6" fillId="2" borderId="1" xfId="62" applyFont="1" applyFill="1" applyBorder="1" applyAlignment="1">
      <alignment horizontal="center" vertical="center" wrapText="1"/>
      <protection/>
    </xf>
    <xf numFmtId="0" fontId="0" fillId="0" borderId="1" xfId="62" applyFont="1" applyBorder="1" applyAlignment="1">
      <alignment horizontal="center" vertical="center"/>
      <protection/>
    </xf>
    <xf numFmtId="0" fontId="0" fillId="0" borderId="1" xfId="62" applyFont="1" applyBorder="1" applyAlignment="1">
      <alignment vertical="center" wrapText="1"/>
      <protection/>
    </xf>
    <xf numFmtId="0" fontId="0" fillId="0" borderId="1" xfId="62" applyFont="1" applyBorder="1" applyAlignment="1" quotePrefix="1">
      <alignment horizontal="center" vertical="center" wrapText="1"/>
      <protection/>
    </xf>
    <xf numFmtId="0" fontId="10" fillId="2" borderId="1" xfId="62" applyFont="1" applyFill="1" applyBorder="1" applyAlignment="1">
      <alignment vertical="center" wrapText="1"/>
      <protection/>
    </xf>
    <xf numFmtId="0" fontId="17" fillId="2" borderId="1" xfId="62" applyFont="1" applyFill="1" applyBorder="1" applyAlignment="1">
      <alignment horizontal="center" vertical="center" wrapText="1"/>
      <protection/>
    </xf>
    <xf numFmtId="0" fontId="0" fillId="0" borderId="1" xfId="62" applyFont="1" applyFill="1" applyBorder="1" applyAlignment="1">
      <alignment vertical="center" wrapText="1"/>
      <protection/>
    </xf>
    <xf numFmtId="0" fontId="0" fillId="0" borderId="1" xfId="62" applyFont="1" applyFill="1" applyBorder="1" applyAlignment="1" quotePrefix="1">
      <alignment horizontal="center" vertical="center" wrapText="1"/>
      <protection/>
    </xf>
    <xf numFmtId="0" fontId="0" fillId="2" borderId="1" xfId="62" applyFont="1" applyFill="1" applyBorder="1" applyAlignment="1">
      <alignment horizontal="center" vertical="center" wrapText="1"/>
      <protection/>
    </xf>
    <xf numFmtId="0" fontId="0" fillId="0" borderId="1" xfId="62" applyFont="1" applyFill="1" applyBorder="1" applyAlignment="1">
      <alignment horizontal="center" vertical="center"/>
      <protection/>
    </xf>
    <xf numFmtId="1" fontId="0" fillId="0" borderId="1" xfId="62" applyNumberFormat="1" applyFont="1" applyFill="1" applyBorder="1" applyAlignment="1">
      <alignment horizontal="center" vertical="center" wrapText="1"/>
      <protection/>
    </xf>
    <xf numFmtId="0" fontId="7" fillId="4" borderId="1" xfId="62" applyFont="1" applyFill="1" applyBorder="1" applyAlignment="1">
      <alignment horizontal="center" vertical="center"/>
      <protection/>
    </xf>
    <xf numFmtId="0" fontId="16" fillId="4" borderId="1" xfId="62" applyFont="1" applyFill="1" applyBorder="1" applyAlignment="1">
      <alignment horizontal="center" vertical="center" wrapText="1"/>
      <protection/>
    </xf>
    <xf numFmtId="0" fontId="18" fillId="4" borderId="1" xfId="62" applyFont="1" applyFill="1" applyBorder="1" applyAlignment="1">
      <alignment horizontal="center" vertical="center" wrapText="1"/>
      <protection/>
    </xf>
    <xf numFmtId="0" fontId="6" fillId="0" borderId="1" xfId="62" applyFont="1" applyBorder="1" applyAlignment="1">
      <alignment horizontal="center" vertical="center"/>
      <protection/>
    </xf>
    <xf numFmtId="0" fontId="6" fillId="0" borderId="1" xfId="62" applyFont="1" applyBorder="1" applyAlignment="1" quotePrefix="1">
      <alignment horizontal="center" vertical="center"/>
      <protection/>
    </xf>
    <xf numFmtId="0" fontId="19" fillId="0" borderId="1" xfId="62" applyFont="1" applyBorder="1" applyAlignment="1">
      <alignment vertical="center" wrapText="1"/>
      <protection/>
    </xf>
    <xf numFmtId="0" fontId="6" fillId="0" borderId="1" xfId="62" applyFont="1" applyBorder="1" applyAlignment="1">
      <alignment horizontal="center" vertical="center" wrapText="1"/>
      <protection/>
    </xf>
    <xf numFmtId="3" fontId="7" fillId="4" borderId="1" xfId="62" applyNumberFormat="1" applyFont="1" applyFill="1" applyBorder="1" applyAlignment="1">
      <alignment horizontal="center" vertical="center" wrapText="1"/>
      <protection/>
    </xf>
    <xf numFmtId="3" fontId="0" fillId="0" borderId="1" xfId="62" applyNumberFormat="1" applyFont="1" applyBorder="1" applyAlignment="1">
      <alignment horizontal="center" vertical="center" wrapText="1"/>
      <protection/>
    </xf>
    <xf numFmtId="3" fontId="6" fillId="2" borderId="1" xfId="62" applyNumberFormat="1" applyFont="1" applyFill="1" applyBorder="1" applyAlignment="1">
      <alignment horizontal="center" vertical="center" wrapText="1"/>
      <protection/>
    </xf>
    <xf numFmtId="3" fontId="0" fillId="0" borderId="1" xfId="62" applyNumberFormat="1" applyFont="1" applyFill="1" applyBorder="1" applyAlignment="1">
      <alignment horizontal="center" vertical="center" wrapText="1"/>
      <protection/>
    </xf>
    <xf numFmtId="3" fontId="6" fillId="0" borderId="1" xfId="62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164" fontId="7" fillId="4" borderId="4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3" fontId="7" fillId="4" borderId="2" xfId="62" applyNumberFormat="1" applyFont="1" applyFill="1" applyBorder="1" applyAlignment="1">
      <alignment horizontal="center" vertical="center" wrapText="1"/>
      <protection/>
    </xf>
    <xf numFmtId="3" fontId="0" fillId="0" borderId="2" xfId="62" applyNumberFormat="1" applyFont="1" applyBorder="1" applyAlignment="1">
      <alignment horizontal="center" vertical="center" wrapText="1"/>
      <protection/>
    </xf>
    <xf numFmtId="3" fontId="6" fillId="2" borderId="2" xfId="62" applyNumberFormat="1" applyFont="1" applyFill="1" applyBorder="1" applyAlignment="1">
      <alignment horizontal="center" vertical="center" wrapText="1"/>
      <protection/>
    </xf>
    <xf numFmtId="3" fontId="0" fillId="0" borderId="2" xfId="62" applyNumberFormat="1" applyFont="1" applyFill="1" applyBorder="1" applyAlignment="1">
      <alignment horizontal="center" vertical="center" wrapText="1"/>
      <protection/>
    </xf>
    <xf numFmtId="3" fontId="6" fillId="0" borderId="2" xfId="62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7" fillId="4" borderId="5" xfId="62" applyNumberFormat="1" applyFont="1" applyFill="1" applyBorder="1" applyAlignment="1">
      <alignment horizontal="center" vertical="center" wrapText="1"/>
      <protection/>
    </xf>
    <xf numFmtId="4" fontId="0" fillId="0" borderId="5" xfId="62" applyNumberFormat="1" applyFont="1" applyBorder="1" applyAlignment="1">
      <alignment horizontal="center" vertical="center" wrapText="1"/>
      <protection/>
    </xf>
    <xf numFmtId="4" fontId="6" fillId="2" borderId="5" xfId="62" applyNumberFormat="1" applyFont="1" applyFill="1" applyBorder="1" applyAlignment="1">
      <alignment horizontal="center" vertical="center" wrapText="1"/>
      <protection/>
    </xf>
    <xf numFmtId="4" fontId="0" fillId="0" borderId="5" xfId="62" applyNumberFormat="1" applyFont="1" applyFill="1" applyBorder="1" applyAlignment="1">
      <alignment horizontal="center" vertical="center" wrapText="1"/>
      <protection/>
    </xf>
    <xf numFmtId="4" fontId="6" fillId="0" borderId="5" xfId="62" applyNumberFormat="1" applyFont="1" applyFill="1" applyBorder="1" applyAlignment="1">
      <alignment horizontal="center" vertical="center" wrapText="1"/>
      <protection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/>
      <protection/>
    </xf>
    <xf numFmtId="0" fontId="16" fillId="0" borderId="1" xfId="62" applyFont="1" applyFill="1" applyBorder="1" applyAlignment="1">
      <alignment horizontal="center" vertical="center" wrapText="1"/>
      <protection/>
    </xf>
    <xf numFmtId="0" fontId="18" fillId="0" borderId="1" xfId="62" applyFont="1" applyFill="1" applyBorder="1" applyAlignment="1">
      <alignment horizontal="center" vertical="center" wrapText="1"/>
      <protection/>
    </xf>
    <xf numFmtId="3" fontId="7" fillId="0" borderId="1" xfId="62" applyNumberFormat="1" applyFont="1" applyFill="1" applyBorder="1" applyAlignment="1">
      <alignment horizontal="center" vertical="center" wrapText="1"/>
      <protection/>
    </xf>
    <xf numFmtId="3" fontId="7" fillId="0" borderId="2" xfId="62" applyNumberFormat="1" applyFont="1" applyFill="1" applyBorder="1" applyAlignment="1">
      <alignment horizontal="center" vertical="center" wrapText="1"/>
      <protection/>
    </xf>
    <xf numFmtId="4" fontId="7" fillId="0" borderId="5" xfId="62" applyNumberFormat="1" applyFont="1" applyFill="1" applyBorder="1" applyAlignment="1">
      <alignment horizontal="center" vertical="center" wrapText="1"/>
      <protection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5" borderId="1" xfId="62" applyFont="1" applyFill="1" applyBorder="1" applyAlignment="1">
      <alignment horizontal="center" vertical="center"/>
      <protection/>
    </xf>
    <xf numFmtId="0" fontId="16" fillId="5" borderId="1" xfId="62" applyFont="1" applyFill="1" applyBorder="1" applyAlignment="1">
      <alignment horizontal="center" vertical="center" wrapText="1"/>
      <protection/>
    </xf>
    <xf numFmtId="0" fontId="18" fillId="5" borderId="1" xfId="62" applyFont="1" applyFill="1" applyBorder="1" applyAlignment="1">
      <alignment horizontal="center" vertical="center" wrapText="1"/>
      <protection/>
    </xf>
    <xf numFmtId="3" fontId="8" fillId="5" borderId="1" xfId="62" applyNumberFormat="1" applyFont="1" applyFill="1" applyBorder="1" applyAlignment="1">
      <alignment horizontal="center" vertical="center" wrapText="1"/>
      <protection/>
    </xf>
    <xf numFmtId="3" fontId="8" fillId="5" borderId="2" xfId="62" applyNumberFormat="1" applyFont="1" applyFill="1" applyBorder="1" applyAlignment="1">
      <alignment horizontal="center" vertical="center" wrapText="1"/>
      <protection/>
    </xf>
    <xf numFmtId="4" fontId="8" fillId="5" borderId="6" xfId="62" applyNumberFormat="1" applyFont="1" applyFill="1" applyBorder="1" applyAlignment="1">
      <alignment horizontal="center" vertical="center" wrapText="1"/>
      <protection/>
    </xf>
    <xf numFmtId="164" fontId="8" fillId="5" borderId="4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1,2-2005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5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72" customWidth="1"/>
    <col min="2" max="2" width="9.125" style="72" customWidth="1"/>
    <col min="3" max="3" width="61.625" style="72" customWidth="1"/>
    <col min="4" max="6" width="17.75390625" style="72" customWidth="1"/>
    <col min="7" max="7" width="7.875" style="72" customWidth="1"/>
    <col min="8" max="8" width="11.125" style="72" customWidth="1"/>
    <col min="9" max="9" width="10.125" style="72" bestFit="1" customWidth="1"/>
    <col min="10" max="16384" width="9.125" style="72" customWidth="1"/>
  </cols>
  <sheetData>
    <row r="1" spans="1:8" s="64" customFormat="1" ht="54" customHeight="1">
      <c r="A1" s="61" t="s">
        <v>618</v>
      </c>
      <c r="B1" s="61" t="s">
        <v>619</v>
      </c>
      <c r="C1" s="61" t="s">
        <v>620</v>
      </c>
      <c r="D1" s="61" t="s">
        <v>62</v>
      </c>
      <c r="E1" s="88" t="s">
        <v>220</v>
      </c>
      <c r="F1" s="88" t="s">
        <v>221</v>
      </c>
      <c r="G1" s="61" t="s">
        <v>509</v>
      </c>
      <c r="H1" s="61" t="s">
        <v>227</v>
      </c>
    </row>
    <row r="2" spans="1:8" s="66" customFormat="1" ht="11.25">
      <c r="A2" s="65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</row>
    <row r="3" spans="1:9" s="64" customFormat="1" ht="19.5" customHeight="1">
      <c r="A3" s="67" t="s">
        <v>621</v>
      </c>
      <c r="B3" s="57"/>
      <c r="C3" s="56" t="s">
        <v>622</v>
      </c>
      <c r="D3" s="56">
        <f>SUM(D4:D4)</f>
        <v>0</v>
      </c>
      <c r="E3" s="56">
        <f>SUM(E4:E4)</f>
        <v>3839</v>
      </c>
      <c r="F3" s="197">
        <f>SUM(F4:F4)</f>
        <v>3839</v>
      </c>
      <c r="G3" s="95">
        <f>F3/E3</f>
        <v>1</v>
      </c>
      <c r="H3" s="95">
        <f>F3/$F$133</f>
        <v>1.7189271748631035E-05</v>
      </c>
      <c r="I3" s="68"/>
    </row>
    <row r="4" spans="1:9" ht="38.25">
      <c r="A4" s="69"/>
      <c r="B4" s="70">
        <v>6260</v>
      </c>
      <c r="C4" s="90" t="s">
        <v>222</v>
      </c>
      <c r="D4" s="71"/>
      <c r="E4" s="71">
        <v>3839</v>
      </c>
      <c r="F4" s="198">
        <v>3839</v>
      </c>
      <c r="G4" s="89">
        <f aca="true" t="shared" si="0" ref="G4:G84">F4/E4</f>
        <v>1</v>
      </c>
      <c r="H4" s="89">
        <f aca="true" t="shared" si="1" ref="H4:H84">F4/$F$133</f>
        <v>1.7189271748631035E-05</v>
      </c>
      <c r="I4" s="68"/>
    </row>
    <row r="5" spans="1:9" ht="19.5" customHeight="1">
      <c r="A5" s="67">
        <v>600</v>
      </c>
      <c r="B5" s="57"/>
      <c r="C5" s="56" t="s">
        <v>628</v>
      </c>
      <c r="D5" s="56">
        <f>SUM(D6:D8)</f>
        <v>27401071</v>
      </c>
      <c r="E5" s="56">
        <f>SUM(E6:E8)</f>
        <v>24425194</v>
      </c>
      <c r="F5" s="197">
        <f>SUM(F6:F8)</f>
        <v>4861953.890000001</v>
      </c>
      <c r="G5" s="95">
        <f t="shared" si="0"/>
        <v>0.19905487301349584</v>
      </c>
      <c r="H5" s="95">
        <f t="shared" si="1"/>
        <v>0.021769587560438595</v>
      </c>
      <c r="I5" s="68"/>
    </row>
    <row r="6" spans="1:9" ht="12.75">
      <c r="A6" s="69"/>
      <c r="B6" s="70" t="s">
        <v>567</v>
      </c>
      <c r="C6" s="90" t="s">
        <v>623</v>
      </c>
      <c r="D6" s="71">
        <v>304000</v>
      </c>
      <c r="E6" s="71">
        <v>304000</v>
      </c>
      <c r="F6" s="198">
        <v>98200.2</v>
      </c>
      <c r="G6" s="89">
        <f t="shared" si="0"/>
        <v>0.3230269736842105</v>
      </c>
      <c r="H6" s="89">
        <f t="shared" si="1"/>
        <v>0.0004396952132247765</v>
      </c>
      <c r="I6" s="68"/>
    </row>
    <row r="7" spans="1:9" ht="12.75">
      <c r="A7" s="76"/>
      <c r="B7" s="74" t="s">
        <v>590</v>
      </c>
      <c r="C7" s="90" t="s">
        <v>547</v>
      </c>
      <c r="D7" s="71"/>
      <c r="E7" s="71"/>
      <c r="F7" s="198">
        <v>619.54</v>
      </c>
      <c r="G7" s="89"/>
      <c r="H7" s="89">
        <f>F7/$F$133</f>
        <v>2.7740144358288277E-06</v>
      </c>
      <c r="I7" s="68"/>
    </row>
    <row r="8" spans="1:9" ht="38.25">
      <c r="A8" s="69"/>
      <c r="B8" s="70">
        <v>6298</v>
      </c>
      <c r="C8" s="90" t="s">
        <v>676</v>
      </c>
      <c r="D8" s="71">
        <v>27097071</v>
      </c>
      <c r="E8" s="71">
        <v>24121194</v>
      </c>
      <c r="F8" s="198">
        <v>4763134.15</v>
      </c>
      <c r="G8" s="89">
        <f t="shared" si="0"/>
        <v>0.19746676511950448</v>
      </c>
      <c r="H8" s="89">
        <f t="shared" si="1"/>
        <v>0.02132711833277799</v>
      </c>
      <c r="I8" s="68"/>
    </row>
    <row r="9" spans="1:9" ht="19.5" customHeight="1">
      <c r="A9" s="57">
        <v>700</v>
      </c>
      <c r="B9" s="57"/>
      <c r="C9" s="56" t="s">
        <v>629</v>
      </c>
      <c r="D9" s="56">
        <f>SUM(D10:D17)</f>
        <v>36844000</v>
      </c>
      <c r="E9" s="56">
        <f>SUM(E10:E17)</f>
        <v>55880867</v>
      </c>
      <c r="F9" s="197">
        <f>SUM(F10:F17)</f>
        <v>35551432.93000001</v>
      </c>
      <c r="G9" s="95">
        <f t="shared" si="0"/>
        <v>0.6362004535470076</v>
      </c>
      <c r="H9" s="95">
        <f t="shared" si="1"/>
        <v>0.15918292307554055</v>
      </c>
      <c r="I9" s="68"/>
    </row>
    <row r="10" spans="1:9" ht="25.5">
      <c r="A10" s="73"/>
      <c r="B10" s="74" t="s">
        <v>568</v>
      </c>
      <c r="C10" s="90" t="s">
        <v>630</v>
      </c>
      <c r="D10" s="75">
        <v>20360000</v>
      </c>
      <c r="E10" s="75">
        <v>1800000</v>
      </c>
      <c r="F10" s="203">
        <v>2308541.87</v>
      </c>
      <c r="G10" s="100">
        <f t="shared" si="0"/>
        <v>1.2825232611111113</v>
      </c>
      <c r="H10" s="100">
        <f t="shared" si="1"/>
        <v>0.01033658597200387</v>
      </c>
      <c r="I10" s="68"/>
    </row>
    <row r="11" spans="1:9" ht="51">
      <c r="A11" s="69"/>
      <c r="B11" s="74" t="s">
        <v>569</v>
      </c>
      <c r="C11" s="90" t="s">
        <v>674</v>
      </c>
      <c r="D11" s="71">
        <v>1000000</v>
      </c>
      <c r="E11" s="71">
        <v>25595900</v>
      </c>
      <c r="F11" s="203">
        <v>11023644.84</v>
      </c>
      <c r="G11" s="100">
        <f t="shared" si="0"/>
        <v>0.4306801026726937</v>
      </c>
      <c r="H11" s="100">
        <f t="shared" si="1"/>
        <v>0.04935879833684664</v>
      </c>
      <c r="I11" s="68"/>
    </row>
    <row r="12" spans="1:9" s="64" customFormat="1" ht="25.5">
      <c r="A12" s="69"/>
      <c r="B12" s="74" t="s">
        <v>570</v>
      </c>
      <c r="C12" s="90" t="s">
        <v>675</v>
      </c>
      <c r="D12" s="71">
        <v>50000</v>
      </c>
      <c r="E12" s="71">
        <v>50000</v>
      </c>
      <c r="F12" s="203">
        <v>61838.54</v>
      </c>
      <c r="G12" s="100">
        <f t="shared" si="0"/>
        <v>1.2367708</v>
      </c>
      <c r="H12" s="100">
        <f t="shared" si="1"/>
        <v>0.00027688446694414955</v>
      </c>
      <c r="I12" s="68"/>
    </row>
    <row r="13" spans="1:9" s="64" customFormat="1" ht="12.75">
      <c r="A13" s="76"/>
      <c r="B13" s="74" t="s">
        <v>721</v>
      </c>
      <c r="C13" s="90" t="s">
        <v>722</v>
      </c>
      <c r="D13" s="71">
        <v>13500000</v>
      </c>
      <c r="E13" s="71">
        <v>26500000</v>
      </c>
      <c r="F13" s="203">
        <v>20601979.21</v>
      </c>
      <c r="G13" s="100">
        <f t="shared" si="0"/>
        <v>0.7774331777358491</v>
      </c>
      <c r="H13" s="100">
        <f t="shared" si="1"/>
        <v>0.0922461628549979</v>
      </c>
      <c r="I13" s="68"/>
    </row>
    <row r="14" spans="1:9" ht="12.75">
      <c r="A14" s="76"/>
      <c r="B14" s="74" t="s">
        <v>590</v>
      </c>
      <c r="C14" s="90" t="s">
        <v>547</v>
      </c>
      <c r="D14" s="71">
        <v>200000</v>
      </c>
      <c r="E14" s="71">
        <v>200000</v>
      </c>
      <c r="F14" s="203">
        <v>234059.84</v>
      </c>
      <c r="G14" s="100">
        <f t="shared" si="0"/>
        <v>1.1702991999999999</v>
      </c>
      <c r="H14" s="100">
        <f t="shared" si="1"/>
        <v>0.001048012033133915</v>
      </c>
      <c r="I14" s="68"/>
    </row>
    <row r="15" spans="1:9" s="64" customFormat="1" ht="12.75">
      <c r="A15" s="76"/>
      <c r="B15" s="74" t="s">
        <v>572</v>
      </c>
      <c r="C15" s="90" t="s">
        <v>631</v>
      </c>
      <c r="D15" s="71">
        <v>932000</v>
      </c>
      <c r="E15" s="71">
        <v>932000</v>
      </c>
      <c r="F15" s="203">
        <v>416658.14</v>
      </c>
      <c r="G15" s="100">
        <f t="shared" si="0"/>
        <v>0.44705809012875536</v>
      </c>
      <c r="H15" s="100">
        <f t="shared" si="1"/>
        <v>0.0018656030202498447</v>
      </c>
      <c r="I15" s="68"/>
    </row>
    <row r="16" spans="1:9" s="64" customFormat="1" ht="38.25">
      <c r="A16" s="76"/>
      <c r="B16" s="69">
        <v>2110</v>
      </c>
      <c r="C16" s="90" t="s">
        <v>624</v>
      </c>
      <c r="D16" s="71">
        <v>72000</v>
      </c>
      <c r="E16" s="71">
        <v>72967</v>
      </c>
      <c r="F16" s="203">
        <v>62119.21</v>
      </c>
      <c r="G16" s="100">
        <f t="shared" si="0"/>
        <v>0.8513329313251196</v>
      </c>
      <c r="H16" s="100">
        <f t="shared" si="1"/>
        <v>0.00027814117778074453</v>
      </c>
      <c r="I16" s="68"/>
    </row>
    <row r="17" spans="1:9" s="64" customFormat="1" ht="38.25">
      <c r="A17" s="76"/>
      <c r="B17" s="69">
        <v>2360</v>
      </c>
      <c r="C17" s="90" t="s">
        <v>573</v>
      </c>
      <c r="D17" s="71">
        <v>730000</v>
      </c>
      <c r="E17" s="71">
        <v>730000</v>
      </c>
      <c r="F17" s="203">
        <v>842591.28</v>
      </c>
      <c r="G17" s="100">
        <f t="shared" si="0"/>
        <v>1.1542346301369864</v>
      </c>
      <c r="H17" s="100">
        <f t="shared" si="1"/>
        <v>0.0037727352135834493</v>
      </c>
      <c r="I17" s="68"/>
    </row>
    <row r="18" spans="1:9" s="64" customFormat="1" ht="19.5" customHeight="1">
      <c r="A18" s="57">
        <v>710</v>
      </c>
      <c r="B18" s="57"/>
      <c r="C18" s="56" t="s">
        <v>632</v>
      </c>
      <c r="D18" s="56">
        <f>SUM(D19:D22)</f>
        <v>815000</v>
      </c>
      <c r="E18" s="56">
        <f>SUM(E19:E22)</f>
        <v>815000</v>
      </c>
      <c r="F18" s="197">
        <f>SUM(F19:F22)</f>
        <v>295631.86</v>
      </c>
      <c r="G18" s="95">
        <f t="shared" si="0"/>
        <v>0.3627384785276073</v>
      </c>
      <c r="H18" s="95">
        <f t="shared" si="1"/>
        <v>0.0013237031464165784</v>
      </c>
      <c r="I18" s="68"/>
    </row>
    <row r="19" spans="1:9" s="64" customFormat="1" ht="12.75">
      <c r="A19" s="76"/>
      <c r="B19" s="74" t="s">
        <v>593</v>
      </c>
      <c r="C19" s="90" t="s">
        <v>653</v>
      </c>
      <c r="D19" s="71">
        <v>500000</v>
      </c>
      <c r="E19" s="71">
        <v>500000</v>
      </c>
      <c r="F19" s="198">
        <v>153986.4</v>
      </c>
      <c r="G19" s="89">
        <f t="shared" si="0"/>
        <v>0.3079728</v>
      </c>
      <c r="H19" s="89">
        <f t="shared" si="1"/>
        <v>0.000689480092522375</v>
      </c>
      <c r="I19" s="68"/>
    </row>
    <row r="20" spans="1:9" ht="12.75">
      <c r="A20" s="76"/>
      <c r="B20" s="74" t="s">
        <v>590</v>
      </c>
      <c r="C20" s="90" t="s">
        <v>547</v>
      </c>
      <c r="D20" s="71"/>
      <c r="E20" s="71"/>
      <c r="F20" s="198">
        <v>970.4</v>
      </c>
      <c r="G20" s="89"/>
      <c r="H20" s="89">
        <f>F20/$F$133</f>
        <v>4.345003726197331E-06</v>
      </c>
      <c r="I20" s="68"/>
    </row>
    <row r="21" spans="1:9" s="64" customFormat="1" ht="38.25">
      <c r="A21" s="69"/>
      <c r="B21" s="69">
        <v>2110</v>
      </c>
      <c r="C21" s="90" t="s">
        <v>624</v>
      </c>
      <c r="D21" s="71">
        <v>315000</v>
      </c>
      <c r="E21" s="71">
        <v>315000</v>
      </c>
      <c r="F21" s="198">
        <v>139597</v>
      </c>
      <c r="G21" s="89">
        <f t="shared" si="0"/>
        <v>0.4431650793650794</v>
      </c>
      <c r="H21" s="89">
        <f t="shared" si="1"/>
        <v>0.0006250509946063158</v>
      </c>
      <c r="I21" s="68"/>
    </row>
    <row r="22" spans="1:9" s="64" customFormat="1" ht="12.75">
      <c r="A22" s="69"/>
      <c r="B22" s="69">
        <v>2380</v>
      </c>
      <c r="C22" s="90" t="s">
        <v>173</v>
      </c>
      <c r="D22" s="71"/>
      <c r="E22" s="71"/>
      <c r="F22" s="198">
        <v>1078.06</v>
      </c>
      <c r="G22" s="89"/>
      <c r="H22" s="89">
        <f>F22/$F$133</f>
        <v>4.8270555616903284E-06</v>
      </c>
      <c r="I22" s="68"/>
    </row>
    <row r="23" spans="1:9" s="64" customFormat="1" ht="19.5" customHeight="1">
      <c r="A23" s="57">
        <v>750</v>
      </c>
      <c r="B23" s="57"/>
      <c r="C23" s="56" t="s">
        <v>633</v>
      </c>
      <c r="D23" s="56">
        <f>SUM(D24:D34)</f>
        <v>5040288</v>
      </c>
      <c r="E23" s="56">
        <f>SUM(E24:E34)</f>
        <v>4641067</v>
      </c>
      <c r="F23" s="197">
        <f>SUM(F24:F34)</f>
        <v>3444242.35</v>
      </c>
      <c r="G23" s="95">
        <f t="shared" si="0"/>
        <v>0.7421229536225183</v>
      </c>
      <c r="H23" s="95">
        <f t="shared" si="1"/>
        <v>0.015421729023780558</v>
      </c>
      <c r="I23" s="68"/>
    </row>
    <row r="24" spans="1:9" s="64" customFormat="1" ht="12.75">
      <c r="A24" s="73"/>
      <c r="B24" s="70" t="s">
        <v>574</v>
      </c>
      <c r="C24" s="91" t="s">
        <v>634</v>
      </c>
      <c r="D24" s="75">
        <v>2800000</v>
      </c>
      <c r="E24" s="75">
        <v>2800000</v>
      </c>
      <c r="F24" s="199">
        <v>1712081.43</v>
      </c>
      <c r="G24" s="89">
        <f t="shared" si="0"/>
        <v>0.6114576535714286</v>
      </c>
      <c r="H24" s="89">
        <f t="shared" si="1"/>
        <v>0.007665911163338062</v>
      </c>
      <c r="I24" s="68"/>
    </row>
    <row r="25" spans="1:9" s="64" customFormat="1" ht="12.75">
      <c r="A25" s="73"/>
      <c r="B25" s="70" t="s">
        <v>567</v>
      </c>
      <c r="C25" s="90" t="s">
        <v>623</v>
      </c>
      <c r="D25" s="75">
        <v>600000</v>
      </c>
      <c r="E25" s="75">
        <v>600000</v>
      </c>
      <c r="F25" s="199">
        <v>235388.82</v>
      </c>
      <c r="G25" s="89">
        <f t="shared" si="0"/>
        <v>0.3923147</v>
      </c>
      <c r="H25" s="89">
        <f t="shared" si="1"/>
        <v>0.001053962592750611</v>
      </c>
      <c r="I25" s="68"/>
    </row>
    <row r="26" spans="1:9" ht="12.75">
      <c r="A26" s="76"/>
      <c r="B26" s="70" t="s">
        <v>174</v>
      </c>
      <c r="C26" s="90" t="s">
        <v>175</v>
      </c>
      <c r="D26" s="71"/>
      <c r="E26" s="71"/>
      <c r="F26" s="203">
        <v>1619.31</v>
      </c>
      <c r="G26" s="89"/>
      <c r="H26" s="100">
        <f t="shared" si="1"/>
        <v>7.250523478842334E-06</v>
      </c>
      <c r="I26" s="68"/>
    </row>
    <row r="27" spans="1:9" ht="12.75">
      <c r="A27" s="76"/>
      <c r="B27" s="74" t="s">
        <v>590</v>
      </c>
      <c r="C27" s="90" t="s">
        <v>547</v>
      </c>
      <c r="D27" s="71"/>
      <c r="E27" s="71"/>
      <c r="F27" s="203">
        <v>420.47</v>
      </c>
      <c r="G27" s="89"/>
      <c r="H27" s="100">
        <f>F27/$F$133</f>
        <v>1.8826707715933554E-06</v>
      </c>
      <c r="I27" s="68"/>
    </row>
    <row r="28" spans="1:9" s="64" customFormat="1" ht="12.75">
      <c r="A28" s="73"/>
      <c r="B28" s="70" t="s">
        <v>572</v>
      </c>
      <c r="C28" s="90" t="s">
        <v>631</v>
      </c>
      <c r="D28" s="75">
        <v>250000</v>
      </c>
      <c r="E28" s="75">
        <v>250000</v>
      </c>
      <c r="F28" s="199">
        <v>814571.84</v>
      </c>
      <c r="G28" s="89">
        <f t="shared" si="0"/>
        <v>3.2582873599999997</v>
      </c>
      <c r="H28" s="89">
        <f t="shared" si="1"/>
        <v>0.003647277081672935</v>
      </c>
      <c r="I28" s="68"/>
    </row>
    <row r="29" spans="1:9" s="64" customFormat="1" ht="38.25">
      <c r="A29" s="76"/>
      <c r="B29" s="69">
        <v>2010</v>
      </c>
      <c r="C29" s="90" t="s">
        <v>635</v>
      </c>
      <c r="D29" s="71">
        <v>635150</v>
      </c>
      <c r="E29" s="71">
        <v>655727</v>
      </c>
      <c r="F29" s="199">
        <v>322718</v>
      </c>
      <c r="G29" s="89">
        <f t="shared" si="0"/>
        <v>0.4921529843974703</v>
      </c>
      <c r="H29" s="89">
        <f t="shared" si="1"/>
        <v>0.00144498239129323</v>
      </c>
      <c r="I29" s="68"/>
    </row>
    <row r="30" spans="1:9" s="64" customFormat="1" ht="38.25">
      <c r="A30" s="76"/>
      <c r="B30" s="69">
        <v>2110</v>
      </c>
      <c r="C30" s="90" t="s">
        <v>624</v>
      </c>
      <c r="D30" s="71">
        <v>316470</v>
      </c>
      <c r="E30" s="71">
        <v>295897</v>
      </c>
      <c r="F30" s="198">
        <v>171913</v>
      </c>
      <c r="G30" s="89">
        <f t="shared" si="0"/>
        <v>0.5809893307468477</v>
      </c>
      <c r="H30" s="89">
        <f t="shared" si="1"/>
        <v>0.0007697471409540002</v>
      </c>
      <c r="I30" s="68"/>
    </row>
    <row r="31" spans="1:9" s="64" customFormat="1" ht="38.25">
      <c r="A31" s="76"/>
      <c r="B31" s="69">
        <v>2120</v>
      </c>
      <c r="C31" s="90" t="s">
        <v>477</v>
      </c>
      <c r="D31" s="71">
        <v>19500</v>
      </c>
      <c r="E31" s="71">
        <v>19500</v>
      </c>
      <c r="F31" s="198">
        <v>19500</v>
      </c>
      <c r="G31" s="89">
        <f t="shared" si="0"/>
        <v>1</v>
      </c>
      <c r="H31" s="89">
        <f t="shared" si="1"/>
        <v>8.73120081006265E-05</v>
      </c>
      <c r="I31" s="68"/>
    </row>
    <row r="32" spans="1:9" s="77" customFormat="1" ht="38.25">
      <c r="A32" s="76"/>
      <c r="B32" s="69">
        <v>2360</v>
      </c>
      <c r="C32" s="90" t="s">
        <v>573</v>
      </c>
      <c r="D32" s="71">
        <v>19943</v>
      </c>
      <c r="E32" s="71">
        <v>19943</v>
      </c>
      <c r="F32" s="198">
        <v>11663.41</v>
      </c>
      <c r="G32" s="89">
        <f>F32/E32</f>
        <v>0.5848372862658577</v>
      </c>
      <c r="H32" s="89">
        <f>F32/$F$133</f>
        <v>5.222337171286811E-05</v>
      </c>
      <c r="I32" s="68"/>
    </row>
    <row r="33" spans="1:9" s="77" customFormat="1" ht="12.75">
      <c r="A33" s="76"/>
      <c r="B33" s="69">
        <v>2980</v>
      </c>
      <c r="C33" s="90" t="s">
        <v>176</v>
      </c>
      <c r="D33" s="71"/>
      <c r="E33" s="71"/>
      <c r="F33" s="198">
        <v>154366.07</v>
      </c>
      <c r="G33" s="89"/>
      <c r="H33" s="89">
        <f>F33/$F$133</f>
        <v>0.0006911800797077887</v>
      </c>
      <c r="I33" s="68"/>
    </row>
    <row r="34" spans="1:9" s="77" customFormat="1" ht="38.25">
      <c r="A34" s="76"/>
      <c r="B34" s="69">
        <v>6298</v>
      </c>
      <c r="C34" s="90" t="s">
        <v>676</v>
      </c>
      <c r="D34" s="71">
        <v>399225</v>
      </c>
      <c r="E34" s="71"/>
      <c r="F34" s="198"/>
      <c r="G34" s="89"/>
      <c r="H34" s="89">
        <f t="shared" si="1"/>
        <v>0</v>
      </c>
      <c r="I34" s="68"/>
    </row>
    <row r="35" spans="1:9" s="77" customFormat="1" ht="25.5">
      <c r="A35" s="57">
        <v>751</v>
      </c>
      <c r="B35" s="57"/>
      <c r="C35" s="56" t="s">
        <v>480</v>
      </c>
      <c r="D35" s="56">
        <f>D36</f>
        <v>20902</v>
      </c>
      <c r="E35" s="56">
        <f>E36</f>
        <v>20222</v>
      </c>
      <c r="F35" s="197">
        <f>F36</f>
        <v>10112</v>
      </c>
      <c r="G35" s="95">
        <f t="shared" si="0"/>
        <v>0.5000494510928691</v>
      </c>
      <c r="H35" s="95">
        <f t="shared" si="1"/>
        <v>4.5276873123771036E-05</v>
      </c>
      <c r="I35" s="68"/>
    </row>
    <row r="36" spans="1:9" s="77" customFormat="1" ht="38.25">
      <c r="A36" s="76"/>
      <c r="B36" s="69">
        <v>2010</v>
      </c>
      <c r="C36" s="90" t="s">
        <v>635</v>
      </c>
      <c r="D36" s="71">
        <v>20902</v>
      </c>
      <c r="E36" s="71">
        <v>20222</v>
      </c>
      <c r="F36" s="198">
        <v>10112</v>
      </c>
      <c r="G36" s="89">
        <f t="shared" si="0"/>
        <v>0.5000494510928691</v>
      </c>
      <c r="H36" s="89">
        <f t="shared" si="1"/>
        <v>4.5276873123771036E-05</v>
      </c>
      <c r="I36" s="68"/>
    </row>
    <row r="37" spans="1:9" s="77" customFormat="1" ht="19.5" customHeight="1">
      <c r="A37" s="57">
        <v>754</v>
      </c>
      <c r="B37" s="78"/>
      <c r="C37" s="56" t="s">
        <v>636</v>
      </c>
      <c r="D37" s="56">
        <f>SUM(D38:D43)</f>
        <v>8296000</v>
      </c>
      <c r="E37" s="56">
        <f>SUM(E38:E43)</f>
        <v>8354000</v>
      </c>
      <c r="F37" s="197">
        <f>SUM(F38:F43)</f>
        <v>4959683.78</v>
      </c>
      <c r="G37" s="95">
        <f t="shared" si="0"/>
        <v>0.5936897031362222</v>
      </c>
      <c r="H37" s="95">
        <f t="shared" si="1"/>
        <v>0.022207176942354148</v>
      </c>
      <c r="I37" s="68"/>
    </row>
    <row r="38" spans="1:9" s="77" customFormat="1" ht="12.75">
      <c r="A38" s="76"/>
      <c r="B38" s="74" t="s">
        <v>576</v>
      </c>
      <c r="C38" s="90" t="s">
        <v>637</v>
      </c>
      <c r="D38" s="71">
        <v>80000</v>
      </c>
      <c r="E38" s="71">
        <v>80000</v>
      </c>
      <c r="F38" s="198">
        <v>45965.38</v>
      </c>
      <c r="G38" s="89">
        <f t="shared" si="0"/>
        <v>0.57456725</v>
      </c>
      <c r="H38" s="89">
        <f t="shared" si="1"/>
        <v>0.00020581177594401924</v>
      </c>
      <c r="I38" s="68"/>
    </row>
    <row r="39" spans="1:9" s="77" customFormat="1" ht="12.75">
      <c r="A39" s="76"/>
      <c r="B39" s="70" t="s">
        <v>567</v>
      </c>
      <c r="C39" s="90" t="s">
        <v>623</v>
      </c>
      <c r="D39" s="71">
        <v>3000</v>
      </c>
      <c r="E39" s="71">
        <v>3000</v>
      </c>
      <c r="F39" s="198">
        <v>1365.54</v>
      </c>
      <c r="G39" s="89">
        <f t="shared" si="0"/>
        <v>0.45518</v>
      </c>
      <c r="H39" s="89">
        <f t="shared" si="1"/>
        <v>6.114258438037411E-06</v>
      </c>
      <c r="I39" s="68"/>
    </row>
    <row r="40" spans="1:9" ht="12.75">
      <c r="A40" s="76"/>
      <c r="B40" s="74" t="s">
        <v>590</v>
      </c>
      <c r="C40" s="90" t="s">
        <v>547</v>
      </c>
      <c r="D40" s="71"/>
      <c r="E40" s="71"/>
      <c r="F40" s="203">
        <v>129.3</v>
      </c>
      <c r="G40" s="89"/>
      <c r="H40" s="100">
        <f t="shared" si="1"/>
        <v>5.789457767903081E-07</v>
      </c>
      <c r="I40" s="68"/>
    </row>
    <row r="41" spans="1:9" s="64" customFormat="1" ht="12.75">
      <c r="A41" s="73"/>
      <c r="B41" s="70" t="s">
        <v>572</v>
      </c>
      <c r="C41" s="90" t="s">
        <v>631</v>
      </c>
      <c r="D41" s="75"/>
      <c r="E41" s="75"/>
      <c r="F41" s="199">
        <v>223.56</v>
      </c>
      <c r="G41" s="89"/>
      <c r="H41" s="89">
        <f>F41/$F$133</f>
        <v>1.0009985913321056E-06</v>
      </c>
      <c r="I41" s="68"/>
    </row>
    <row r="42" spans="1:9" s="77" customFormat="1" ht="38.25">
      <c r="A42" s="76"/>
      <c r="B42" s="69">
        <v>2010</v>
      </c>
      <c r="C42" s="90" t="s">
        <v>635</v>
      </c>
      <c r="D42" s="71">
        <v>7000</v>
      </c>
      <c r="E42" s="71">
        <v>7000</v>
      </c>
      <c r="F42" s="198">
        <v>3000</v>
      </c>
      <c r="G42" s="89">
        <f t="shared" si="0"/>
        <v>0.42857142857142855</v>
      </c>
      <c r="H42" s="89">
        <f t="shared" si="1"/>
        <v>1.3432616630865615E-05</v>
      </c>
      <c r="I42" s="68"/>
    </row>
    <row r="43" spans="1:9" ht="38.25">
      <c r="A43" s="76"/>
      <c r="B43" s="69">
        <v>2110</v>
      </c>
      <c r="C43" s="90" t="s">
        <v>624</v>
      </c>
      <c r="D43" s="71">
        <v>8206000</v>
      </c>
      <c r="E43" s="71">
        <v>8264000</v>
      </c>
      <c r="F43" s="198">
        <v>4909000</v>
      </c>
      <c r="G43" s="89">
        <f t="shared" si="0"/>
        <v>0.5940222652468539</v>
      </c>
      <c r="H43" s="89">
        <f t="shared" si="1"/>
        <v>0.021980238346973102</v>
      </c>
      <c r="I43" s="68"/>
    </row>
    <row r="44" spans="1:9" ht="38.25">
      <c r="A44" s="57">
        <v>756</v>
      </c>
      <c r="B44" s="78"/>
      <c r="C44" s="56" t="s">
        <v>529</v>
      </c>
      <c r="D44" s="56">
        <f>SUM(D45:D61)</f>
        <v>181284494</v>
      </c>
      <c r="E44" s="56">
        <f>SUM(E45:E61)</f>
        <v>182360442</v>
      </c>
      <c r="F44" s="197">
        <f>SUM(F45:F61)</f>
        <v>84626644.18</v>
      </c>
      <c r="G44" s="95">
        <f t="shared" si="0"/>
        <v>0.4640625085784778</v>
      </c>
      <c r="H44" s="95">
        <f t="shared" si="1"/>
        <v>0.378919089342205</v>
      </c>
      <c r="I44" s="68"/>
    </row>
    <row r="45" spans="1:9" ht="12.75">
      <c r="A45" s="73"/>
      <c r="B45" s="70" t="s">
        <v>577</v>
      </c>
      <c r="C45" s="91" t="s">
        <v>548</v>
      </c>
      <c r="D45" s="75">
        <v>99089994</v>
      </c>
      <c r="E45" s="75">
        <v>100165942</v>
      </c>
      <c r="F45" s="199">
        <v>42377430</v>
      </c>
      <c r="G45" s="89">
        <f t="shared" si="0"/>
        <v>0.423072245454448</v>
      </c>
      <c r="H45" s="89">
        <f t="shared" si="1"/>
        <v>0.18974659033044783</v>
      </c>
      <c r="I45" s="68"/>
    </row>
    <row r="46" spans="1:9" s="64" customFormat="1" ht="12.75">
      <c r="A46" s="73"/>
      <c r="B46" s="70" t="s">
        <v>578</v>
      </c>
      <c r="C46" s="91" t="s">
        <v>549</v>
      </c>
      <c r="D46" s="75">
        <v>11500000</v>
      </c>
      <c r="E46" s="75">
        <v>11500000</v>
      </c>
      <c r="F46" s="199">
        <v>5016029.95</v>
      </c>
      <c r="G46" s="89">
        <f t="shared" si="0"/>
        <v>0.43617651739130436</v>
      </c>
      <c r="H46" s="89">
        <f t="shared" si="1"/>
        <v>0.022459469109096675</v>
      </c>
      <c r="I46" s="68"/>
    </row>
    <row r="47" spans="1:9" ht="12.75">
      <c r="A47" s="73"/>
      <c r="B47" s="74" t="s">
        <v>579</v>
      </c>
      <c r="C47" s="90" t="s">
        <v>638</v>
      </c>
      <c r="D47" s="75">
        <v>56000000</v>
      </c>
      <c r="E47" s="75">
        <v>56000000</v>
      </c>
      <c r="F47" s="199">
        <v>27089250.29</v>
      </c>
      <c r="G47" s="89">
        <f t="shared" si="0"/>
        <v>0.48373661232142856</v>
      </c>
      <c r="H47" s="89">
        <f t="shared" si="1"/>
        <v>0.12129317132104507</v>
      </c>
      <c r="I47" s="68"/>
    </row>
    <row r="48" spans="1:9" s="64" customFormat="1" ht="12.75">
      <c r="A48" s="73"/>
      <c r="B48" s="74" t="s">
        <v>580</v>
      </c>
      <c r="C48" s="90" t="s">
        <v>639</v>
      </c>
      <c r="D48" s="75">
        <v>262000</v>
      </c>
      <c r="E48" s="75">
        <v>262000</v>
      </c>
      <c r="F48" s="199">
        <v>122032</v>
      </c>
      <c r="G48" s="89">
        <f t="shared" si="0"/>
        <v>0.46577099236641223</v>
      </c>
      <c r="H48" s="89">
        <f t="shared" si="1"/>
        <v>0.0005464030242325976</v>
      </c>
      <c r="I48" s="68"/>
    </row>
    <row r="49" spans="1:9" s="64" customFormat="1" ht="12.75">
      <c r="A49" s="76"/>
      <c r="B49" s="74" t="s">
        <v>581</v>
      </c>
      <c r="C49" s="90" t="s">
        <v>640</v>
      </c>
      <c r="D49" s="71">
        <v>7500</v>
      </c>
      <c r="E49" s="71">
        <v>7500</v>
      </c>
      <c r="F49" s="198">
        <v>4801.53</v>
      </c>
      <c r="G49" s="89">
        <f t="shared" si="0"/>
        <v>0.640204</v>
      </c>
      <c r="H49" s="89">
        <f t="shared" si="1"/>
        <v>2.1499037243866725E-05</v>
      </c>
      <c r="I49" s="68"/>
    </row>
    <row r="50" spans="1:9" s="64" customFormat="1" ht="12.75">
      <c r="A50" s="76"/>
      <c r="B50" s="74" t="s">
        <v>582</v>
      </c>
      <c r="C50" s="90" t="s">
        <v>641</v>
      </c>
      <c r="D50" s="71">
        <v>2100000</v>
      </c>
      <c r="E50" s="71">
        <v>2100000</v>
      </c>
      <c r="F50" s="198">
        <v>1440339.23</v>
      </c>
      <c r="G50" s="89">
        <f t="shared" si="0"/>
        <v>0.6858758238095238</v>
      </c>
      <c r="H50" s="89">
        <f t="shared" si="1"/>
        <v>0.006449174898328725</v>
      </c>
      <c r="I50" s="68"/>
    </row>
    <row r="51" spans="1:9" s="64" customFormat="1" ht="25.5">
      <c r="A51" s="76"/>
      <c r="B51" s="74" t="s">
        <v>583</v>
      </c>
      <c r="C51" s="90" t="s">
        <v>511</v>
      </c>
      <c r="D51" s="71">
        <v>320000</v>
      </c>
      <c r="E51" s="71">
        <v>320000</v>
      </c>
      <c r="F51" s="198">
        <v>130100.45</v>
      </c>
      <c r="G51" s="89">
        <f t="shared" si="0"/>
        <v>0.40656390625</v>
      </c>
      <c r="H51" s="89">
        <f t="shared" si="1"/>
        <v>0.0005825298227843668</v>
      </c>
      <c r="I51" s="68"/>
    </row>
    <row r="52" spans="1:9" s="64" customFormat="1" ht="12.75">
      <c r="A52" s="76"/>
      <c r="B52" s="74" t="s">
        <v>584</v>
      </c>
      <c r="C52" s="90" t="s">
        <v>642</v>
      </c>
      <c r="D52" s="71">
        <v>1160000</v>
      </c>
      <c r="E52" s="71">
        <v>1160000</v>
      </c>
      <c r="F52" s="198">
        <v>703800.85</v>
      </c>
      <c r="G52" s="89">
        <f t="shared" si="0"/>
        <v>0.6067248706896552</v>
      </c>
      <c r="H52" s="89">
        <f t="shared" si="1"/>
        <v>0.003151295667509119</v>
      </c>
      <c r="I52" s="68"/>
    </row>
    <row r="53" spans="1:9" s="64" customFormat="1" ht="12.75">
      <c r="A53" s="76"/>
      <c r="B53" s="74" t="s">
        <v>585</v>
      </c>
      <c r="C53" s="90" t="s">
        <v>643</v>
      </c>
      <c r="D53" s="71">
        <v>17000</v>
      </c>
      <c r="E53" s="71">
        <v>17000</v>
      </c>
      <c r="F53" s="198">
        <v>16596</v>
      </c>
      <c r="G53" s="89">
        <f t="shared" si="0"/>
        <v>0.9762352941176471</v>
      </c>
      <c r="H53" s="89">
        <f t="shared" si="1"/>
        <v>7.430923520194858E-05</v>
      </c>
      <c r="I53" s="68"/>
    </row>
    <row r="54" spans="1:9" s="64" customFormat="1" ht="12.75">
      <c r="A54" s="76"/>
      <c r="B54" s="74" t="s">
        <v>586</v>
      </c>
      <c r="C54" s="90" t="s">
        <v>644</v>
      </c>
      <c r="D54" s="71">
        <v>5000000</v>
      </c>
      <c r="E54" s="71">
        <v>5000000</v>
      </c>
      <c r="F54" s="198">
        <v>2085550.01</v>
      </c>
      <c r="G54" s="89">
        <f t="shared" si="0"/>
        <v>0.417110002</v>
      </c>
      <c r="H54" s="89">
        <f t="shared" si="1"/>
        <v>0.009338131249609317</v>
      </c>
      <c r="I54" s="68"/>
    </row>
    <row r="55" spans="1:9" s="64" customFormat="1" ht="12.75">
      <c r="A55" s="76"/>
      <c r="B55" s="74" t="s">
        <v>587</v>
      </c>
      <c r="C55" s="90" t="s">
        <v>645</v>
      </c>
      <c r="D55" s="71">
        <v>730000</v>
      </c>
      <c r="E55" s="71">
        <v>730000</v>
      </c>
      <c r="F55" s="198">
        <v>477508.6</v>
      </c>
      <c r="G55" s="89">
        <f t="shared" si="0"/>
        <v>0.6541213698630136</v>
      </c>
      <c r="H55" s="89">
        <f t="shared" si="1"/>
        <v>0.0021380633205804523</v>
      </c>
      <c r="I55" s="68"/>
    </row>
    <row r="56" spans="1:9" s="64" customFormat="1" ht="12.75">
      <c r="A56" s="76"/>
      <c r="B56" s="74" t="s">
        <v>550</v>
      </c>
      <c r="C56" s="90" t="s">
        <v>551</v>
      </c>
      <c r="D56" s="71">
        <v>3000</v>
      </c>
      <c r="E56" s="71">
        <v>3000</v>
      </c>
      <c r="F56" s="198">
        <v>3142.5</v>
      </c>
      <c r="G56" s="89">
        <f t="shared" si="0"/>
        <v>1.0475</v>
      </c>
      <c r="H56" s="89">
        <f t="shared" si="1"/>
        <v>1.4070665920831733E-05</v>
      </c>
      <c r="I56" s="68"/>
    </row>
    <row r="57" spans="1:9" s="64" customFormat="1" ht="12.75">
      <c r="A57" s="76"/>
      <c r="B57" s="74" t="s">
        <v>588</v>
      </c>
      <c r="C57" s="90" t="s">
        <v>646</v>
      </c>
      <c r="D57" s="71">
        <v>145000</v>
      </c>
      <c r="E57" s="71">
        <v>145000</v>
      </c>
      <c r="F57" s="198">
        <v>79854.36</v>
      </c>
      <c r="G57" s="89">
        <f t="shared" si="0"/>
        <v>0.550719724137931</v>
      </c>
      <c r="H57" s="89">
        <f t="shared" si="1"/>
        <v>0.0003575510013943767</v>
      </c>
      <c r="I57" s="68"/>
    </row>
    <row r="58" spans="1:9" s="64" customFormat="1" ht="12.75">
      <c r="A58" s="76"/>
      <c r="B58" s="74" t="s">
        <v>589</v>
      </c>
      <c r="C58" s="90" t="s">
        <v>280</v>
      </c>
      <c r="D58" s="71">
        <v>4500000</v>
      </c>
      <c r="E58" s="71">
        <v>4500000</v>
      </c>
      <c r="F58" s="198">
        <v>2770831.44</v>
      </c>
      <c r="G58" s="89">
        <f t="shared" si="0"/>
        <v>0.61574032</v>
      </c>
      <c r="H58" s="89">
        <f t="shared" si="1"/>
        <v>0.012406505494089774</v>
      </c>
      <c r="I58" s="68"/>
    </row>
    <row r="59" spans="1:9" s="64" customFormat="1" ht="12.75">
      <c r="A59" s="76"/>
      <c r="B59" s="74" t="s">
        <v>178</v>
      </c>
      <c r="C59" s="90" t="s">
        <v>183</v>
      </c>
      <c r="D59" s="71"/>
      <c r="E59" s="71"/>
      <c r="F59" s="198">
        <v>1879743.87</v>
      </c>
      <c r="G59" s="89"/>
      <c r="H59" s="89">
        <f t="shared" si="1"/>
        <v>0.008416626256643233</v>
      </c>
      <c r="I59" s="68"/>
    </row>
    <row r="60" spans="1:9" s="64" customFormat="1" ht="12.75">
      <c r="A60" s="76"/>
      <c r="B60" s="74" t="s">
        <v>571</v>
      </c>
      <c r="C60" s="90" t="s">
        <v>647</v>
      </c>
      <c r="D60" s="71">
        <v>450000</v>
      </c>
      <c r="E60" s="71">
        <v>450000</v>
      </c>
      <c r="F60" s="198">
        <v>140620.1</v>
      </c>
      <c r="G60" s="89">
        <f t="shared" si="0"/>
        <v>0.3124891111111111</v>
      </c>
      <c r="H60" s="89">
        <f t="shared" si="1"/>
        <v>0.0006296319646313287</v>
      </c>
      <c r="I60" s="68"/>
    </row>
    <row r="61" spans="1:9" s="64" customFormat="1" ht="25.5">
      <c r="A61" s="76"/>
      <c r="B61" s="74">
        <v>2440</v>
      </c>
      <c r="C61" s="90" t="s">
        <v>177</v>
      </c>
      <c r="D61" s="71"/>
      <c r="E61" s="71"/>
      <c r="F61" s="198">
        <v>289013</v>
      </c>
      <c r="G61" s="89"/>
      <c r="H61" s="89">
        <f t="shared" si="1"/>
        <v>0.0012940669434454548</v>
      </c>
      <c r="I61" s="68"/>
    </row>
    <row r="62" spans="1:9" ht="19.5" customHeight="1">
      <c r="A62" s="57">
        <v>758</v>
      </c>
      <c r="B62" s="78"/>
      <c r="C62" s="56" t="s">
        <v>648</v>
      </c>
      <c r="D62" s="56">
        <f>SUM(D63:D65)</f>
        <v>93848230</v>
      </c>
      <c r="E62" s="56">
        <f>SUM(E63:E65)</f>
        <v>96207349</v>
      </c>
      <c r="F62" s="197">
        <f>SUM(F63:F65)</f>
        <v>58234313.09</v>
      </c>
      <c r="G62" s="95">
        <f t="shared" si="0"/>
        <v>0.6053000492717038</v>
      </c>
      <c r="H62" s="95">
        <f t="shared" si="1"/>
        <v>0.26074640083325645</v>
      </c>
      <c r="I62" s="68"/>
    </row>
    <row r="63" spans="1:9" ht="12.75">
      <c r="A63" s="76"/>
      <c r="B63" s="74" t="s">
        <v>590</v>
      </c>
      <c r="C63" s="90" t="s">
        <v>649</v>
      </c>
      <c r="D63" s="71">
        <v>600000</v>
      </c>
      <c r="E63" s="71">
        <v>600000</v>
      </c>
      <c r="F63" s="198">
        <v>885046.09</v>
      </c>
      <c r="G63" s="89">
        <f t="shared" si="0"/>
        <v>1.4750768166666666</v>
      </c>
      <c r="H63" s="89">
        <f t="shared" si="1"/>
        <v>0.003962828275872196</v>
      </c>
      <c r="I63" s="68"/>
    </row>
    <row r="64" spans="1:9" s="64" customFormat="1" ht="38.25">
      <c r="A64" s="76"/>
      <c r="B64" s="74">
        <v>2790</v>
      </c>
      <c r="C64" s="90" t="s">
        <v>210</v>
      </c>
      <c r="D64" s="71"/>
      <c r="E64" s="71">
        <v>1400000</v>
      </c>
      <c r="F64" s="198"/>
      <c r="G64" s="89">
        <f t="shared" si="0"/>
        <v>0</v>
      </c>
      <c r="H64" s="89">
        <f t="shared" si="1"/>
        <v>0</v>
      </c>
      <c r="I64" s="68"/>
    </row>
    <row r="65" spans="1:9" ht="12.75">
      <c r="A65" s="76"/>
      <c r="B65" s="69">
        <v>2920</v>
      </c>
      <c r="C65" s="90" t="s">
        <v>650</v>
      </c>
      <c r="D65" s="71">
        <v>93248230</v>
      </c>
      <c r="E65" s="71">
        <v>94207349</v>
      </c>
      <c r="F65" s="198">
        <v>57349267</v>
      </c>
      <c r="G65" s="89">
        <f t="shared" si="0"/>
        <v>0.6087557670262009</v>
      </c>
      <c r="H65" s="89">
        <f t="shared" si="1"/>
        <v>0.2567835725573842</v>
      </c>
      <c r="I65" s="68"/>
    </row>
    <row r="66" spans="1:9" ht="19.5" customHeight="1">
      <c r="A66" s="57">
        <v>801</v>
      </c>
      <c r="B66" s="78"/>
      <c r="C66" s="56" t="s">
        <v>659</v>
      </c>
      <c r="D66" s="56">
        <f>SUM(D67:D75)</f>
        <v>955750</v>
      </c>
      <c r="E66" s="56">
        <f>SUM(E67:E75)</f>
        <v>1308545</v>
      </c>
      <c r="F66" s="197">
        <f>SUM(F67:F75)</f>
        <v>374591.42</v>
      </c>
      <c r="G66" s="95">
        <f t="shared" si="0"/>
        <v>0.286265600342365</v>
      </c>
      <c r="H66" s="95">
        <f t="shared" si="1"/>
        <v>0.0016772476460238555</v>
      </c>
      <c r="I66" s="68"/>
    </row>
    <row r="67" spans="1:9" s="64" customFormat="1" ht="12.75">
      <c r="A67" s="76"/>
      <c r="B67" s="74" t="s">
        <v>593</v>
      </c>
      <c r="C67" s="90" t="s">
        <v>653</v>
      </c>
      <c r="D67" s="71"/>
      <c r="E67" s="71"/>
      <c r="F67" s="198">
        <v>35106.19</v>
      </c>
      <c r="G67" s="89"/>
      <c r="H67" s="89">
        <f>F67/$F$133</f>
        <v>0.00015718933054677608</v>
      </c>
      <c r="I67" s="68"/>
    </row>
    <row r="68" spans="1:9" ht="12.75">
      <c r="A68" s="76"/>
      <c r="B68" s="70" t="s">
        <v>174</v>
      </c>
      <c r="C68" s="90" t="s">
        <v>175</v>
      </c>
      <c r="D68" s="71"/>
      <c r="E68" s="71"/>
      <c r="F68" s="203">
        <v>28.2</v>
      </c>
      <c r="G68" s="89"/>
      <c r="H68" s="100">
        <f>F68/$F$133</f>
        <v>1.262665963301368E-07</v>
      </c>
      <c r="I68" s="68"/>
    </row>
    <row r="69" spans="1:9" ht="12.75">
      <c r="A69" s="76"/>
      <c r="B69" s="74" t="s">
        <v>590</v>
      </c>
      <c r="C69" s="90" t="s">
        <v>649</v>
      </c>
      <c r="D69" s="71"/>
      <c r="E69" s="71"/>
      <c r="F69" s="198">
        <v>6.82</v>
      </c>
      <c r="G69" s="89"/>
      <c r="H69" s="89">
        <f>F69/$F$133</f>
        <v>3.05368151408345E-08</v>
      </c>
      <c r="I69" s="68"/>
    </row>
    <row r="70" spans="1:9" s="64" customFormat="1" ht="12.75">
      <c r="A70" s="73"/>
      <c r="B70" s="70" t="s">
        <v>572</v>
      </c>
      <c r="C70" s="90" t="s">
        <v>631</v>
      </c>
      <c r="D70" s="75"/>
      <c r="E70" s="75"/>
      <c r="F70" s="199">
        <v>11717.43</v>
      </c>
      <c r="G70" s="89"/>
      <c r="H70" s="89">
        <f>F70/$F$133</f>
        <v>5.246524836300123E-05</v>
      </c>
      <c r="I70" s="68"/>
    </row>
    <row r="71" spans="1:9" s="64" customFormat="1" ht="25.5">
      <c r="A71" s="76"/>
      <c r="B71" s="69">
        <v>2030</v>
      </c>
      <c r="C71" s="90" t="s">
        <v>660</v>
      </c>
      <c r="D71" s="71"/>
      <c r="E71" s="71">
        <v>8996</v>
      </c>
      <c r="F71" s="198">
        <v>8996</v>
      </c>
      <c r="G71" s="89">
        <f t="shared" si="0"/>
        <v>1</v>
      </c>
      <c r="H71" s="89">
        <f t="shared" si="1"/>
        <v>4.0279939737089027E-05</v>
      </c>
      <c r="I71" s="68"/>
    </row>
    <row r="72" spans="1:9" s="80" customFormat="1" ht="38.25">
      <c r="A72" s="76"/>
      <c r="B72" s="69">
        <v>2310</v>
      </c>
      <c r="C72" s="90" t="s">
        <v>575</v>
      </c>
      <c r="D72" s="71">
        <v>185500</v>
      </c>
      <c r="E72" s="71">
        <v>185500</v>
      </c>
      <c r="F72" s="198">
        <v>80268.98</v>
      </c>
      <c r="G72" s="89">
        <f t="shared" si="0"/>
        <v>0.43271687331536385</v>
      </c>
      <c r="H72" s="89">
        <f t="shared" si="1"/>
        <v>0.0003594074785635398</v>
      </c>
      <c r="I72" s="79"/>
    </row>
    <row r="73" spans="1:9" s="80" customFormat="1" ht="38.25">
      <c r="A73" s="69"/>
      <c r="B73" s="70">
        <v>6298</v>
      </c>
      <c r="C73" s="90" t="s">
        <v>676</v>
      </c>
      <c r="D73" s="71">
        <v>770250</v>
      </c>
      <c r="E73" s="71">
        <v>770250</v>
      </c>
      <c r="F73" s="198"/>
      <c r="G73" s="89">
        <f t="shared" si="0"/>
        <v>0</v>
      </c>
      <c r="H73" s="89">
        <f t="shared" si="1"/>
        <v>0</v>
      </c>
      <c r="I73" s="79"/>
    </row>
    <row r="74" spans="1:9" s="80" customFormat="1" ht="25.5">
      <c r="A74" s="69"/>
      <c r="B74" s="70">
        <v>6339</v>
      </c>
      <c r="C74" s="90" t="s">
        <v>598</v>
      </c>
      <c r="D74" s="71"/>
      <c r="E74" s="71">
        <v>105331</v>
      </c>
      <c r="F74" s="198"/>
      <c r="G74" s="89">
        <f t="shared" si="0"/>
        <v>0</v>
      </c>
      <c r="H74" s="89">
        <f t="shared" si="1"/>
        <v>0</v>
      </c>
      <c r="I74" s="68"/>
    </row>
    <row r="75" spans="1:9" s="80" customFormat="1" ht="38.25">
      <c r="A75" s="69"/>
      <c r="B75" s="70">
        <v>6630</v>
      </c>
      <c r="C75" s="90" t="s">
        <v>211</v>
      </c>
      <c r="D75" s="71"/>
      <c r="E75" s="71">
        <v>238468</v>
      </c>
      <c r="F75" s="198">
        <v>238467.8</v>
      </c>
      <c r="G75" s="89">
        <f t="shared" si="0"/>
        <v>0.9999991613130482</v>
      </c>
      <c r="H75" s="89">
        <f t="shared" si="1"/>
        <v>0.0010677488454019785</v>
      </c>
      <c r="I75" s="68"/>
    </row>
    <row r="76" spans="1:9" s="80" customFormat="1" ht="19.5" customHeight="1">
      <c r="A76" s="57">
        <v>803</v>
      </c>
      <c r="B76" s="78"/>
      <c r="C76" s="56" t="s">
        <v>212</v>
      </c>
      <c r="D76" s="56">
        <f>SUM(D77:D78)</f>
        <v>36441</v>
      </c>
      <c r="E76" s="56">
        <f>SUM(E77:E78)</f>
        <v>29627</v>
      </c>
      <c r="F76" s="197">
        <f>SUM(F77:F78)</f>
        <v>29627</v>
      </c>
      <c r="G76" s="95">
        <f t="shared" si="0"/>
        <v>1</v>
      </c>
      <c r="H76" s="95">
        <f t="shared" si="1"/>
        <v>0.00013265604430755186</v>
      </c>
      <c r="I76" s="68"/>
    </row>
    <row r="77" spans="1:9" s="80" customFormat="1" ht="51">
      <c r="A77" s="76"/>
      <c r="B77" s="74">
        <v>2888</v>
      </c>
      <c r="C77" s="90" t="s">
        <v>553</v>
      </c>
      <c r="D77" s="71">
        <v>27331</v>
      </c>
      <c r="E77" s="71">
        <v>22220</v>
      </c>
      <c r="F77" s="198">
        <v>22220.25</v>
      </c>
      <c r="G77" s="89">
        <f t="shared" si="0"/>
        <v>1.0000112511251125</v>
      </c>
      <c r="H77" s="89">
        <f t="shared" si="1"/>
        <v>9.94920332306639E-05</v>
      </c>
      <c r="I77" s="68"/>
    </row>
    <row r="78" spans="1:9" s="64" customFormat="1" ht="51">
      <c r="A78" s="76"/>
      <c r="B78" s="74">
        <v>2889</v>
      </c>
      <c r="C78" s="90" t="s">
        <v>553</v>
      </c>
      <c r="D78" s="71">
        <v>9110</v>
      </c>
      <c r="E78" s="71">
        <v>7407</v>
      </c>
      <c r="F78" s="198">
        <v>7406.75</v>
      </c>
      <c r="G78" s="89">
        <f t="shared" si="0"/>
        <v>0.9999662481436479</v>
      </c>
      <c r="H78" s="89">
        <f t="shared" si="1"/>
        <v>3.3164011076887965E-05</v>
      </c>
      <c r="I78" s="68"/>
    </row>
    <row r="79" spans="1:9" s="64" customFormat="1" ht="19.5" customHeight="1">
      <c r="A79" s="57">
        <v>851</v>
      </c>
      <c r="B79" s="78"/>
      <c r="C79" s="56" t="s">
        <v>651</v>
      </c>
      <c r="D79" s="56">
        <f>SUM(D80:D84)</f>
        <v>5565000</v>
      </c>
      <c r="E79" s="56">
        <f>SUM(E80:E84)</f>
        <v>5577066</v>
      </c>
      <c r="F79" s="197">
        <f>SUM(F80:F84)</f>
        <v>2854129.2</v>
      </c>
      <c r="G79" s="95">
        <f t="shared" si="0"/>
        <v>0.5117617758154557</v>
      </c>
      <c r="H79" s="95">
        <f t="shared" si="1"/>
        <v>0.01277947445285306</v>
      </c>
      <c r="I79" s="68"/>
    </row>
    <row r="80" spans="1:9" s="64" customFormat="1" ht="12.75">
      <c r="A80" s="76"/>
      <c r="B80" s="74" t="s">
        <v>591</v>
      </c>
      <c r="C80" s="90" t="s">
        <v>652</v>
      </c>
      <c r="D80" s="71">
        <v>2500000</v>
      </c>
      <c r="E80" s="71">
        <v>2500000</v>
      </c>
      <c r="F80" s="198">
        <v>1751993.28</v>
      </c>
      <c r="G80" s="89">
        <f t="shared" si="0"/>
        <v>0.7007973120000001</v>
      </c>
      <c r="H80" s="89">
        <f t="shared" si="1"/>
        <v>0.007844618023364267</v>
      </c>
      <c r="I80" s="68"/>
    </row>
    <row r="81" spans="1:9" ht="51">
      <c r="A81" s="69"/>
      <c r="B81" s="74" t="s">
        <v>569</v>
      </c>
      <c r="C81" s="90" t="s">
        <v>674</v>
      </c>
      <c r="D81" s="71"/>
      <c r="E81" s="71"/>
      <c r="F81" s="203">
        <v>3632.72</v>
      </c>
      <c r="G81" s="100"/>
      <c r="H81" s="100">
        <f>F81/$F$133</f>
        <v>1.6265645029092714E-05</v>
      </c>
      <c r="I81" s="68"/>
    </row>
    <row r="82" spans="1:9" ht="12.75">
      <c r="A82" s="76"/>
      <c r="B82" s="74" t="s">
        <v>590</v>
      </c>
      <c r="C82" s="90" t="s">
        <v>649</v>
      </c>
      <c r="D82" s="71"/>
      <c r="E82" s="71"/>
      <c r="F82" s="198">
        <v>285.03</v>
      </c>
      <c r="G82" s="89"/>
      <c r="H82" s="89">
        <f>F82/$F$133</f>
        <v>1.276232906098542E-06</v>
      </c>
      <c r="I82" s="68"/>
    </row>
    <row r="83" spans="1:9" s="64" customFormat="1" ht="38.25">
      <c r="A83" s="76"/>
      <c r="B83" s="69">
        <v>2110</v>
      </c>
      <c r="C83" s="90" t="s">
        <v>624</v>
      </c>
      <c r="D83" s="71">
        <v>3065000</v>
      </c>
      <c r="E83" s="71">
        <v>3065000</v>
      </c>
      <c r="F83" s="198">
        <v>1086153</v>
      </c>
      <c r="G83" s="89">
        <f t="shared" si="0"/>
        <v>0.35437292006525284</v>
      </c>
      <c r="H83" s="89">
        <f t="shared" si="1"/>
        <v>0.004863292283821527</v>
      </c>
      <c r="I83" s="68"/>
    </row>
    <row r="84" spans="1:9" s="64" customFormat="1" ht="25.5">
      <c r="A84" s="76"/>
      <c r="B84" s="69">
        <v>6339</v>
      </c>
      <c r="C84" s="90" t="s">
        <v>598</v>
      </c>
      <c r="D84" s="71"/>
      <c r="E84" s="71">
        <v>12066</v>
      </c>
      <c r="F84" s="198">
        <v>12065.17</v>
      </c>
      <c r="G84" s="89">
        <f t="shared" si="0"/>
        <v>0.999931211669153</v>
      </c>
      <c r="H84" s="89">
        <f t="shared" si="1"/>
        <v>5.402226773207364E-05</v>
      </c>
      <c r="I84" s="68"/>
    </row>
    <row r="85" spans="1:9" s="64" customFormat="1" ht="19.5" customHeight="1">
      <c r="A85" s="57">
        <v>852</v>
      </c>
      <c r="B85" s="78"/>
      <c r="C85" s="56" t="s">
        <v>592</v>
      </c>
      <c r="D85" s="56">
        <f>SUM(D86:D96)</f>
        <v>33257300</v>
      </c>
      <c r="E85" s="56">
        <f>SUM(E86:E96)</f>
        <v>34048150</v>
      </c>
      <c r="F85" s="197">
        <f>SUM(F86:F96)</f>
        <v>11671621.120000001</v>
      </c>
      <c r="G85" s="95">
        <f aca="true" t="shared" si="2" ref="G85:G141">F85/E85</f>
        <v>0.3427975123464858</v>
      </c>
      <c r="H85" s="95">
        <f aca="true" t="shared" si="3" ref="H85:H109">F85/$F$133</f>
        <v>0.05226013732189146</v>
      </c>
      <c r="I85" s="68"/>
    </row>
    <row r="86" spans="1:9" s="77" customFormat="1" ht="12.75">
      <c r="A86" s="76"/>
      <c r="B86" s="70" t="s">
        <v>567</v>
      </c>
      <c r="C86" s="90" t="s">
        <v>623</v>
      </c>
      <c r="D86" s="71"/>
      <c r="E86" s="71"/>
      <c r="F86" s="198">
        <v>7968.99</v>
      </c>
      <c r="G86" s="89"/>
      <c r="H86" s="89">
        <f t="shared" si="3"/>
        <v>3.568146253506726E-05</v>
      </c>
      <c r="I86" s="68"/>
    </row>
    <row r="87" spans="1:9" s="82" customFormat="1" ht="12.75">
      <c r="A87" s="69"/>
      <c r="B87" s="70" t="s">
        <v>593</v>
      </c>
      <c r="C87" s="90" t="s">
        <v>653</v>
      </c>
      <c r="D87" s="71">
        <v>1605300</v>
      </c>
      <c r="E87" s="71">
        <v>1605300</v>
      </c>
      <c r="F87" s="198">
        <v>972544.18</v>
      </c>
      <c r="G87" s="89">
        <f t="shared" si="2"/>
        <v>0.6058332897277767</v>
      </c>
      <c r="H87" s="89">
        <f t="shared" si="3"/>
        <v>0.0043546043755065215</v>
      </c>
      <c r="I87" s="81"/>
    </row>
    <row r="88" spans="1:9" ht="12.75">
      <c r="A88" s="76"/>
      <c r="B88" s="74" t="s">
        <v>590</v>
      </c>
      <c r="C88" s="90" t="s">
        <v>649</v>
      </c>
      <c r="D88" s="71"/>
      <c r="E88" s="71"/>
      <c r="F88" s="198">
        <v>549.66</v>
      </c>
      <c r="G88" s="89"/>
      <c r="H88" s="89">
        <f t="shared" si="3"/>
        <v>2.461124019107198E-06</v>
      </c>
      <c r="I88" s="68"/>
    </row>
    <row r="89" spans="1:9" s="82" customFormat="1" ht="12.75">
      <c r="A89" s="69"/>
      <c r="B89" s="70" t="s">
        <v>572</v>
      </c>
      <c r="C89" s="90" t="s">
        <v>631</v>
      </c>
      <c r="D89" s="71">
        <v>295000</v>
      </c>
      <c r="E89" s="71">
        <v>295000</v>
      </c>
      <c r="F89" s="198">
        <v>99058.66</v>
      </c>
      <c r="G89" s="89">
        <f t="shared" si="2"/>
        <v>0.3357920677966102</v>
      </c>
      <c r="H89" s="89">
        <f t="shared" si="3"/>
        <v>0.00044353900124908754</v>
      </c>
      <c r="I89" s="81"/>
    </row>
    <row r="90" spans="1:9" s="82" customFormat="1" ht="38.25">
      <c r="A90" s="69"/>
      <c r="B90" s="69">
        <v>2010</v>
      </c>
      <c r="C90" s="90" t="s">
        <v>635</v>
      </c>
      <c r="D90" s="71">
        <v>26426000</v>
      </c>
      <c r="E90" s="71">
        <v>26389400</v>
      </c>
      <c r="F90" s="198">
        <v>7679775</v>
      </c>
      <c r="G90" s="89">
        <f t="shared" si="2"/>
        <v>0.2910174160837306</v>
      </c>
      <c r="H90" s="89">
        <f t="shared" si="3"/>
        <v>0.03438649112876866</v>
      </c>
      <c r="I90" s="81"/>
    </row>
    <row r="91" spans="1:9" s="82" customFormat="1" ht="25.5">
      <c r="A91" s="69"/>
      <c r="B91" s="69">
        <v>2030</v>
      </c>
      <c r="C91" s="90" t="s">
        <v>660</v>
      </c>
      <c r="D91" s="71">
        <v>2611000</v>
      </c>
      <c r="E91" s="71">
        <v>3346350</v>
      </c>
      <c r="F91" s="198">
        <v>1510633</v>
      </c>
      <c r="G91" s="89">
        <f t="shared" si="2"/>
        <v>0.45142707726328685</v>
      </c>
      <c r="H91" s="89">
        <f t="shared" si="3"/>
        <v>0.006763917986311473</v>
      </c>
      <c r="I91" s="81"/>
    </row>
    <row r="92" spans="1:9" s="64" customFormat="1" ht="25.5">
      <c r="A92" s="69"/>
      <c r="B92" s="69">
        <v>2130</v>
      </c>
      <c r="C92" s="90" t="s">
        <v>627</v>
      </c>
      <c r="D92" s="71">
        <v>2071000</v>
      </c>
      <c r="E92" s="71">
        <v>2001000</v>
      </c>
      <c r="F92" s="198">
        <v>995419</v>
      </c>
      <c r="G92" s="89">
        <f t="shared" si="2"/>
        <v>0.4974607696151924</v>
      </c>
      <c r="H92" s="89">
        <f t="shared" si="3"/>
        <v>0.0044570272713598735</v>
      </c>
      <c r="I92" s="68"/>
    </row>
    <row r="93" spans="1:9" s="64" customFormat="1" ht="38.25">
      <c r="A93" s="76"/>
      <c r="B93" s="69">
        <v>2320</v>
      </c>
      <c r="C93" s="90" t="s">
        <v>554</v>
      </c>
      <c r="D93" s="71">
        <v>249000</v>
      </c>
      <c r="E93" s="71">
        <v>249000</v>
      </c>
      <c r="F93" s="198">
        <v>255013.99</v>
      </c>
      <c r="G93" s="89">
        <f t="shared" si="2"/>
        <v>1.0241525702811245</v>
      </c>
      <c r="H93" s="89">
        <f t="shared" si="3"/>
        <v>0.001141835054392466</v>
      </c>
      <c r="I93" s="68"/>
    </row>
    <row r="94" spans="1:9" s="77" customFormat="1" ht="38.25">
      <c r="A94" s="76"/>
      <c r="B94" s="69">
        <v>2360</v>
      </c>
      <c r="C94" s="90" t="s">
        <v>573</v>
      </c>
      <c r="D94" s="71"/>
      <c r="E94" s="71"/>
      <c r="F94" s="198">
        <v>4558.64</v>
      </c>
      <c r="G94" s="89"/>
      <c r="H94" s="89">
        <f t="shared" si="3"/>
        <v>2.0411487826043078E-05</v>
      </c>
      <c r="I94" s="68"/>
    </row>
    <row r="95" spans="1:9" s="64" customFormat="1" ht="38.25">
      <c r="A95" s="76"/>
      <c r="B95" s="69">
        <v>2710</v>
      </c>
      <c r="C95" s="90" t="s">
        <v>555</v>
      </c>
      <c r="D95" s="71"/>
      <c r="E95" s="71">
        <v>26000</v>
      </c>
      <c r="F95" s="198">
        <v>10000</v>
      </c>
      <c r="G95" s="89">
        <f t="shared" si="2"/>
        <v>0.38461538461538464</v>
      </c>
      <c r="H95" s="89">
        <f t="shared" si="3"/>
        <v>4.477538876955205E-05</v>
      </c>
      <c r="I95" s="68"/>
    </row>
    <row r="96" spans="1:9" s="64" customFormat="1" ht="25.5">
      <c r="A96" s="76"/>
      <c r="B96" s="69">
        <v>6430</v>
      </c>
      <c r="C96" s="90" t="s">
        <v>287</v>
      </c>
      <c r="D96" s="71"/>
      <c r="E96" s="71">
        <v>136100</v>
      </c>
      <c r="F96" s="198">
        <v>136100</v>
      </c>
      <c r="G96" s="89">
        <f t="shared" si="2"/>
        <v>1</v>
      </c>
      <c r="H96" s="89">
        <f t="shared" si="3"/>
        <v>0.0006093930411536035</v>
      </c>
      <c r="I96" s="68"/>
    </row>
    <row r="97" spans="1:9" s="64" customFormat="1" ht="19.5" customHeight="1">
      <c r="A97" s="57">
        <v>853</v>
      </c>
      <c r="B97" s="78"/>
      <c r="C97" s="56" t="s">
        <v>536</v>
      </c>
      <c r="D97" s="56">
        <f>SUM(D98:D102)</f>
        <v>679100</v>
      </c>
      <c r="E97" s="56">
        <f>SUM(E98:E102)</f>
        <v>1024255</v>
      </c>
      <c r="F97" s="197">
        <f>SUM(F98:F102)</f>
        <v>595096.94</v>
      </c>
      <c r="G97" s="95">
        <f t="shared" si="2"/>
        <v>0.5810046716882026</v>
      </c>
      <c r="H97" s="95">
        <f t="shared" si="3"/>
        <v>0.002664569684407079</v>
      </c>
      <c r="I97" s="68"/>
    </row>
    <row r="98" spans="1:9" s="64" customFormat="1" ht="12.75">
      <c r="A98" s="76"/>
      <c r="B98" s="74" t="s">
        <v>593</v>
      </c>
      <c r="C98" s="90" t="s">
        <v>653</v>
      </c>
      <c r="D98" s="71">
        <v>499100</v>
      </c>
      <c r="E98" s="71">
        <v>499100</v>
      </c>
      <c r="F98" s="198">
        <v>318769.65</v>
      </c>
      <c r="G98" s="89">
        <f t="shared" si="2"/>
        <v>0.6386889400921659</v>
      </c>
      <c r="H98" s="89">
        <f t="shared" si="3"/>
        <v>0.001427303500668404</v>
      </c>
      <c r="I98" s="68"/>
    </row>
    <row r="99" spans="1:9" s="64" customFormat="1" ht="12.75">
      <c r="A99" s="76"/>
      <c r="B99" s="74" t="s">
        <v>572</v>
      </c>
      <c r="C99" s="90" t="s">
        <v>631</v>
      </c>
      <c r="D99" s="71"/>
      <c r="E99" s="71">
        <v>15355</v>
      </c>
      <c r="F99" s="198">
        <v>1737.29</v>
      </c>
      <c r="G99" s="89">
        <f t="shared" si="2"/>
        <v>0.11314164767176815</v>
      </c>
      <c r="H99" s="89">
        <f t="shared" si="3"/>
        <v>7.778783515545508E-06</v>
      </c>
      <c r="I99" s="68"/>
    </row>
    <row r="100" spans="1:9" s="64" customFormat="1" ht="12.75">
      <c r="A100" s="76"/>
      <c r="B100" s="74" t="s">
        <v>179</v>
      </c>
      <c r="C100" s="90" t="s">
        <v>631</v>
      </c>
      <c r="D100" s="71"/>
      <c r="E100" s="71"/>
      <c r="F100" s="198">
        <v>18480</v>
      </c>
      <c r="G100" s="89"/>
      <c r="H100" s="89">
        <f t="shared" si="3"/>
        <v>8.27449184461322E-05</v>
      </c>
      <c r="I100" s="68"/>
    </row>
    <row r="101" spans="1:9" s="64" customFormat="1" ht="38.25">
      <c r="A101" s="69"/>
      <c r="B101" s="69">
        <v>2110</v>
      </c>
      <c r="C101" s="90" t="s">
        <v>624</v>
      </c>
      <c r="D101" s="71">
        <v>180000</v>
      </c>
      <c r="E101" s="71">
        <v>180000</v>
      </c>
      <c r="F101" s="198">
        <v>91110</v>
      </c>
      <c r="G101" s="89">
        <f t="shared" si="2"/>
        <v>0.5061666666666667</v>
      </c>
      <c r="H101" s="89">
        <f t="shared" si="3"/>
        <v>0.00040794856707938875</v>
      </c>
      <c r="I101" s="68"/>
    </row>
    <row r="102" spans="1:9" s="64" customFormat="1" ht="38.25">
      <c r="A102" s="69"/>
      <c r="B102" s="69">
        <v>2690</v>
      </c>
      <c r="C102" s="90" t="s">
        <v>213</v>
      </c>
      <c r="D102" s="71"/>
      <c r="E102" s="71">
        <v>329800</v>
      </c>
      <c r="F102" s="198">
        <v>165000</v>
      </c>
      <c r="G102" s="89">
        <f t="shared" si="2"/>
        <v>0.5003032140691328</v>
      </c>
      <c r="H102" s="89">
        <f t="shared" si="3"/>
        <v>0.0007387939146976088</v>
      </c>
      <c r="I102" s="68"/>
    </row>
    <row r="103" spans="1:9" s="64" customFormat="1" ht="19.5" customHeight="1">
      <c r="A103" s="57">
        <v>854</v>
      </c>
      <c r="B103" s="78"/>
      <c r="C103" s="56" t="s">
        <v>661</v>
      </c>
      <c r="D103" s="56">
        <f>SUM(D104:D107)</f>
        <v>612096</v>
      </c>
      <c r="E103" s="56">
        <f>SUM(E104:E107)</f>
        <v>950564</v>
      </c>
      <c r="F103" s="197">
        <f>SUM(F104:F107)</f>
        <v>382135</v>
      </c>
      <c r="G103" s="95">
        <f t="shared" si="2"/>
        <v>0.4020087022020611</v>
      </c>
      <c r="H103" s="95">
        <f t="shared" si="3"/>
        <v>0.0017110243187452774</v>
      </c>
      <c r="I103" s="68"/>
    </row>
    <row r="104" spans="1:9" s="64" customFormat="1" ht="25.5">
      <c r="A104" s="76"/>
      <c r="B104" s="74">
        <v>2030</v>
      </c>
      <c r="C104" s="90" t="s">
        <v>660</v>
      </c>
      <c r="D104" s="71"/>
      <c r="E104" s="71">
        <v>338468</v>
      </c>
      <c r="F104" s="198">
        <v>290935</v>
      </c>
      <c r="G104" s="89">
        <f t="shared" si="2"/>
        <v>0.8595642719548081</v>
      </c>
      <c r="H104" s="89">
        <f t="shared" si="3"/>
        <v>0.0013026727731669627</v>
      </c>
      <c r="I104" s="68"/>
    </row>
    <row r="105" spans="1:9" s="64" customFormat="1" ht="25.5">
      <c r="A105" s="69"/>
      <c r="B105" s="69">
        <v>2130</v>
      </c>
      <c r="C105" s="90" t="s">
        <v>627</v>
      </c>
      <c r="D105" s="71"/>
      <c r="E105" s="71"/>
      <c r="F105" s="198">
        <v>91200</v>
      </c>
      <c r="G105" s="89"/>
      <c r="H105" s="89">
        <f t="shared" si="3"/>
        <v>0.0004083515455783147</v>
      </c>
      <c r="I105" s="68"/>
    </row>
    <row r="106" spans="1:9" s="64" customFormat="1" ht="51">
      <c r="A106" s="76"/>
      <c r="B106" s="74">
        <v>2888</v>
      </c>
      <c r="C106" s="90" t="s">
        <v>553</v>
      </c>
      <c r="D106" s="71">
        <v>379867</v>
      </c>
      <c r="E106" s="71">
        <v>379867</v>
      </c>
      <c r="F106" s="198"/>
      <c r="G106" s="89">
        <f t="shared" si="2"/>
        <v>0</v>
      </c>
      <c r="H106" s="89">
        <f t="shared" si="3"/>
        <v>0</v>
      </c>
      <c r="I106" s="68"/>
    </row>
    <row r="107" spans="1:9" s="64" customFormat="1" ht="51">
      <c r="A107" s="76"/>
      <c r="B107" s="74">
        <v>2889</v>
      </c>
      <c r="C107" s="90" t="s">
        <v>553</v>
      </c>
      <c r="D107" s="71">
        <v>232229</v>
      </c>
      <c r="E107" s="71">
        <v>232229</v>
      </c>
      <c r="F107" s="198"/>
      <c r="G107" s="89">
        <f t="shared" si="2"/>
        <v>0</v>
      </c>
      <c r="H107" s="89">
        <f t="shared" si="3"/>
        <v>0</v>
      </c>
      <c r="I107" s="68"/>
    </row>
    <row r="108" spans="1:9" s="64" customFormat="1" ht="19.5" customHeight="1">
      <c r="A108" s="57">
        <v>900</v>
      </c>
      <c r="B108" s="78"/>
      <c r="C108" s="56" t="s">
        <v>654</v>
      </c>
      <c r="D108" s="56">
        <f>SUM(D109:D122)</f>
        <v>115977164</v>
      </c>
      <c r="E108" s="56">
        <f>SUM(E109:E122)</f>
        <v>114973692</v>
      </c>
      <c r="F108" s="197">
        <f>SUM(F109:F122)</f>
        <v>14907164.159999998</v>
      </c>
      <c r="G108" s="95">
        <f t="shared" si="2"/>
        <v>0.12965717548671915</v>
      </c>
      <c r="H108" s="95">
        <f t="shared" si="3"/>
        <v>0.06674740707155329</v>
      </c>
      <c r="I108" s="68"/>
    </row>
    <row r="109" spans="1:9" s="64" customFormat="1" ht="12.75">
      <c r="A109" s="76"/>
      <c r="B109" s="74" t="s">
        <v>594</v>
      </c>
      <c r="C109" s="90" t="s">
        <v>595</v>
      </c>
      <c r="D109" s="71">
        <v>35000</v>
      </c>
      <c r="E109" s="71">
        <v>35000</v>
      </c>
      <c r="F109" s="198">
        <v>5136.96</v>
      </c>
      <c r="G109" s="89">
        <f t="shared" si="2"/>
        <v>0.14677028571428571</v>
      </c>
      <c r="H109" s="89">
        <f t="shared" si="3"/>
        <v>2.300093810936381E-05</v>
      </c>
      <c r="I109" s="68"/>
    </row>
    <row r="110" spans="1:9" s="64" customFormat="1" ht="25.5">
      <c r="A110" s="76"/>
      <c r="B110" s="74" t="s">
        <v>180</v>
      </c>
      <c r="C110" s="90" t="s">
        <v>181</v>
      </c>
      <c r="D110" s="71"/>
      <c r="E110" s="71"/>
      <c r="F110" s="198">
        <v>3170</v>
      </c>
      <c r="G110" s="89"/>
      <c r="H110" s="89"/>
      <c r="I110" s="68"/>
    </row>
    <row r="111" spans="1:9" s="64" customFormat="1" ht="12.75">
      <c r="A111" s="76"/>
      <c r="B111" s="74" t="s">
        <v>576</v>
      </c>
      <c r="C111" s="90" t="s">
        <v>637</v>
      </c>
      <c r="D111" s="71">
        <v>120000</v>
      </c>
      <c r="E111" s="71">
        <v>120000</v>
      </c>
      <c r="F111" s="198">
        <v>84225.44</v>
      </c>
      <c r="G111" s="89">
        <f t="shared" si="2"/>
        <v>0.7018786666666667</v>
      </c>
      <c r="H111" s="89">
        <f aca="true" t="shared" si="4" ref="H111:H133">F111/$F$133</f>
        <v>0.000377122682028658</v>
      </c>
      <c r="I111" s="68"/>
    </row>
    <row r="112" spans="1:9" s="64" customFormat="1" ht="25.5">
      <c r="A112" s="76"/>
      <c r="B112" s="74" t="s">
        <v>385</v>
      </c>
      <c r="C112" s="90" t="s">
        <v>386</v>
      </c>
      <c r="D112" s="71">
        <v>5000</v>
      </c>
      <c r="E112" s="71">
        <v>5000</v>
      </c>
      <c r="F112" s="198">
        <v>3686.68</v>
      </c>
      <c r="G112" s="89">
        <f t="shared" si="2"/>
        <v>0.737336</v>
      </c>
      <c r="H112" s="89">
        <f t="shared" si="4"/>
        <v>1.6507253026893217E-05</v>
      </c>
      <c r="I112" s="68"/>
    </row>
    <row r="113" spans="1:9" s="64" customFormat="1" ht="12.75">
      <c r="A113" s="76"/>
      <c r="B113" s="70" t="s">
        <v>567</v>
      </c>
      <c r="C113" s="90" t="s">
        <v>623</v>
      </c>
      <c r="D113" s="71">
        <v>2020000</v>
      </c>
      <c r="E113" s="71">
        <v>2020000</v>
      </c>
      <c r="F113" s="198">
        <v>1598613.18</v>
      </c>
      <c r="G113" s="89">
        <f t="shared" si="2"/>
        <v>0.7913926633663366</v>
      </c>
      <c r="H113" s="89">
        <f t="shared" si="4"/>
        <v>0.007157852662662989</v>
      </c>
      <c r="I113" s="68"/>
    </row>
    <row r="114" spans="1:9" s="64" customFormat="1" ht="12.75">
      <c r="A114" s="76"/>
      <c r="B114" s="74" t="s">
        <v>593</v>
      </c>
      <c r="C114" s="90" t="s">
        <v>653</v>
      </c>
      <c r="D114" s="71">
        <v>54400</v>
      </c>
      <c r="E114" s="71">
        <v>54400</v>
      </c>
      <c r="F114" s="198">
        <v>31319.4</v>
      </c>
      <c r="G114" s="89">
        <f t="shared" si="2"/>
        <v>0.5757242647058823</v>
      </c>
      <c r="H114" s="89">
        <f t="shared" si="4"/>
        <v>0.00014023383110291085</v>
      </c>
      <c r="I114" s="68"/>
    </row>
    <row r="115" spans="1:9" s="64" customFormat="1" ht="12.75">
      <c r="A115" s="76"/>
      <c r="B115" s="74" t="s">
        <v>721</v>
      </c>
      <c r="C115" s="90" t="s">
        <v>722</v>
      </c>
      <c r="D115" s="71"/>
      <c r="E115" s="71"/>
      <c r="F115" s="203">
        <v>5492</v>
      </c>
      <c r="G115" s="100"/>
      <c r="H115" s="100">
        <f t="shared" si="4"/>
        <v>2.4590643512237987E-05</v>
      </c>
      <c r="I115" s="68"/>
    </row>
    <row r="116" spans="1:9" s="64" customFormat="1" ht="12.75">
      <c r="A116" s="73"/>
      <c r="B116" s="74" t="s">
        <v>590</v>
      </c>
      <c r="C116" s="90" t="s">
        <v>649</v>
      </c>
      <c r="D116" s="71">
        <v>10000</v>
      </c>
      <c r="E116" s="71">
        <v>10000</v>
      </c>
      <c r="F116" s="198">
        <v>4670.06</v>
      </c>
      <c r="G116" s="89">
        <f t="shared" si="2"/>
        <v>0.46700600000000003</v>
      </c>
      <c r="H116" s="89">
        <f t="shared" si="4"/>
        <v>2.0910375207713428E-05</v>
      </c>
      <c r="I116" s="68"/>
    </row>
    <row r="117" spans="1:9" s="64" customFormat="1" ht="12.75">
      <c r="A117" s="73"/>
      <c r="B117" s="74" t="s">
        <v>182</v>
      </c>
      <c r="C117" s="90" t="s">
        <v>649</v>
      </c>
      <c r="D117" s="71"/>
      <c r="E117" s="71"/>
      <c r="F117" s="198">
        <v>83678.01</v>
      </c>
      <c r="G117" s="89"/>
      <c r="H117" s="89">
        <f t="shared" si="4"/>
        <v>0.0003746715429212464</v>
      </c>
      <c r="I117" s="68"/>
    </row>
    <row r="118" spans="1:9" s="80" customFormat="1" ht="12.75">
      <c r="A118" s="73"/>
      <c r="B118" s="70" t="s">
        <v>572</v>
      </c>
      <c r="C118" s="90" t="s">
        <v>631</v>
      </c>
      <c r="D118" s="71"/>
      <c r="E118" s="71"/>
      <c r="F118" s="198">
        <v>7770.58</v>
      </c>
      <c r="G118" s="89"/>
      <c r="H118" s="89">
        <f t="shared" si="4"/>
        <v>3.479307404649058E-05</v>
      </c>
      <c r="I118" s="68"/>
    </row>
    <row r="119" spans="1:9" s="64" customFormat="1" ht="38.25">
      <c r="A119" s="76"/>
      <c r="B119" s="69">
        <v>2310</v>
      </c>
      <c r="C119" s="90" t="s">
        <v>575</v>
      </c>
      <c r="D119" s="71">
        <v>386298</v>
      </c>
      <c r="E119" s="71">
        <v>386298</v>
      </c>
      <c r="F119" s="198">
        <v>265201.7</v>
      </c>
      <c r="G119" s="89">
        <f t="shared" si="2"/>
        <v>0.6865210278075475</v>
      </c>
      <c r="H119" s="89">
        <f t="shared" si="4"/>
        <v>0.0011874509219846113</v>
      </c>
      <c r="I119" s="68"/>
    </row>
    <row r="120" spans="1:9" s="64" customFormat="1" ht="38.25">
      <c r="A120" s="76"/>
      <c r="B120" s="70">
        <v>6292</v>
      </c>
      <c r="C120" s="90" t="s">
        <v>676</v>
      </c>
      <c r="D120" s="71">
        <v>87587352</v>
      </c>
      <c r="E120" s="71">
        <v>85375769</v>
      </c>
      <c r="F120" s="198">
        <v>9144505.44</v>
      </c>
      <c r="G120" s="89">
        <f t="shared" si="2"/>
        <v>0.10710890861785385</v>
      </c>
      <c r="H120" s="89">
        <f t="shared" si="4"/>
        <v>0.040944878618128365</v>
      </c>
      <c r="I120" s="68"/>
    </row>
    <row r="121" spans="1:9" s="80" customFormat="1" ht="38.25">
      <c r="A121" s="76"/>
      <c r="B121" s="70">
        <v>6610</v>
      </c>
      <c r="C121" s="90" t="s">
        <v>596</v>
      </c>
      <c r="D121" s="71">
        <v>3902</v>
      </c>
      <c r="E121" s="71">
        <v>652467</v>
      </c>
      <c r="F121" s="198">
        <v>106215.18</v>
      </c>
      <c r="G121" s="89">
        <f t="shared" si="2"/>
        <v>0.16279011812091645</v>
      </c>
      <c r="H121" s="89">
        <f t="shared" si="4"/>
        <v>0.00047558259777279497</v>
      </c>
      <c r="I121" s="68"/>
    </row>
    <row r="122" spans="1:9" s="80" customFormat="1" ht="38.25">
      <c r="A122" s="76"/>
      <c r="B122" s="70">
        <v>6612</v>
      </c>
      <c r="C122" s="90" t="s">
        <v>596</v>
      </c>
      <c r="D122" s="71">
        <v>25755212</v>
      </c>
      <c r="E122" s="71">
        <v>26314758</v>
      </c>
      <c r="F122" s="198">
        <v>3563479.53</v>
      </c>
      <c r="G122" s="89">
        <f t="shared" si="2"/>
        <v>0.13541752996550452</v>
      </c>
      <c r="H122" s="89">
        <f t="shared" si="4"/>
        <v>0.015955618132809064</v>
      </c>
      <c r="I122" s="68"/>
    </row>
    <row r="123" spans="1:9" s="64" customFormat="1" ht="19.5" customHeight="1">
      <c r="A123" s="57">
        <v>921</v>
      </c>
      <c r="B123" s="78"/>
      <c r="C123" s="56" t="s">
        <v>214</v>
      </c>
      <c r="D123" s="56">
        <f>SUM(D124:D125)</f>
        <v>1706969</v>
      </c>
      <c r="E123" s="56">
        <f>SUM(E124:E125)</f>
        <v>40000</v>
      </c>
      <c r="F123" s="197">
        <f>SUM(F124:F125)</f>
        <v>20000</v>
      </c>
      <c r="G123" s="95">
        <f t="shared" si="2"/>
        <v>0.5</v>
      </c>
      <c r="H123" s="95">
        <f t="shared" si="4"/>
        <v>8.95507775391041E-05</v>
      </c>
      <c r="I123" s="68"/>
    </row>
    <row r="124" spans="1:9" ht="38.25">
      <c r="A124" s="76"/>
      <c r="B124" s="74">
        <v>2330</v>
      </c>
      <c r="C124" s="90" t="s">
        <v>556</v>
      </c>
      <c r="D124" s="71"/>
      <c r="E124" s="71">
        <v>40000</v>
      </c>
      <c r="F124" s="198">
        <v>20000</v>
      </c>
      <c r="G124" s="89">
        <f t="shared" si="2"/>
        <v>0.5</v>
      </c>
      <c r="H124" s="89">
        <f t="shared" si="4"/>
        <v>8.95507775391041E-05</v>
      </c>
      <c r="I124" s="68"/>
    </row>
    <row r="125" spans="1:9" ht="38.25">
      <c r="A125" s="76"/>
      <c r="B125" s="74">
        <v>6295</v>
      </c>
      <c r="C125" s="55" t="s">
        <v>676</v>
      </c>
      <c r="D125" s="71">
        <v>1706969</v>
      </c>
      <c r="E125" s="71"/>
      <c r="F125" s="198"/>
      <c r="G125" s="89"/>
      <c r="H125" s="89">
        <f t="shared" si="4"/>
        <v>0</v>
      </c>
      <c r="I125" s="68"/>
    </row>
    <row r="126" spans="1:9" s="64" customFormat="1" ht="25.5">
      <c r="A126" s="57">
        <v>925</v>
      </c>
      <c r="B126" s="78"/>
      <c r="C126" s="56" t="s">
        <v>655</v>
      </c>
      <c r="D126" s="56">
        <f>SUM(D127:D130)</f>
        <v>965500</v>
      </c>
      <c r="E126" s="56">
        <f>SUM(E127:E130)</f>
        <v>947145</v>
      </c>
      <c r="F126" s="197">
        <f>SUM(F127:F130)</f>
        <v>514759.70999999996</v>
      </c>
      <c r="G126" s="95">
        <f t="shared" si="2"/>
        <v>0.5434856436976386</v>
      </c>
      <c r="H126" s="95">
        <f t="shared" si="4"/>
        <v>0.002304856613815187</v>
      </c>
      <c r="I126" s="68"/>
    </row>
    <row r="127" spans="1:9" ht="12.75">
      <c r="A127" s="69"/>
      <c r="B127" s="74" t="s">
        <v>593</v>
      </c>
      <c r="C127" s="90" t="s">
        <v>653</v>
      </c>
      <c r="D127" s="71">
        <v>750000</v>
      </c>
      <c r="E127" s="71">
        <v>750000</v>
      </c>
      <c r="F127" s="198">
        <v>312562.56</v>
      </c>
      <c r="G127" s="89">
        <f t="shared" si="2"/>
        <v>0.41675008</v>
      </c>
      <c r="H127" s="89">
        <f t="shared" si="4"/>
        <v>0.001399511013880644</v>
      </c>
      <c r="I127" s="68"/>
    </row>
    <row r="128" spans="1:9" s="64" customFormat="1" ht="12.75">
      <c r="A128" s="73"/>
      <c r="B128" s="74" t="s">
        <v>590</v>
      </c>
      <c r="C128" s="90" t="s">
        <v>649</v>
      </c>
      <c r="D128" s="71">
        <v>500</v>
      </c>
      <c r="E128" s="71">
        <v>500</v>
      </c>
      <c r="F128" s="198">
        <v>10.84</v>
      </c>
      <c r="G128" s="89">
        <f t="shared" si="2"/>
        <v>0.02168</v>
      </c>
      <c r="H128" s="89">
        <f t="shared" si="4"/>
        <v>4.8536521426194424E-08</v>
      </c>
      <c r="I128" s="68"/>
    </row>
    <row r="129" spans="1:9" s="80" customFormat="1" ht="12.75">
      <c r="A129" s="73"/>
      <c r="B129" s="70" t="s">
        <v>572</v>
      </c>
      <c r="C129" s="90" t="s">
        <v>631</v>
      </c>
      <c r="D129" s="71">
        <v>1000</v>
      </c>
      <c r="E129" s="71">
        <v>1000</v>
      </c>
      <c r="F129" s="198">
        <v>6560.85</v>
      </c>
      <c r="G129" s="89">
        <f t="shared" si="2"/>
        <v>6.56085</v>
      </c>
      <c r="H129" s="89">
        <f t="shared" si="4"/>
        <v>2.937646094087156E-05</v>
      </c>
      <c r="I129" s="68"/>
    </row>
    <row r="130" spans="1:9" s="80" customFormat="1" ht="51">
      <c r="A130" s="73" t="s">
        <v>215</v>
      </c>
      <c r="B130" s="70">
        <v>6260</v>
      </c>
      <c r="C130" s="90" t="s">
        <v>216</v>
      </c>
      <c r="D130" s="71">
        <v>214000</v>
      </c>
      <c r="E130" s="71">
        <v>195645</v>
      </c>
      <c r="F130" s="198">
        <v>195625.46</v>
      </c>
      <c r="G130" s="89">
        <f t="shared" si="2"/>
        <v>0.9999001252268138</v>
      </c>
      <c r="H130" s="89">
        <f t="shared" si="4"/>
        <v>0.0008759206024722455</v>
      </c>
      <c r="I130" s="68"/>
    </row>
    <row r="131" spans="1:9" s="80" customFormat="1" ht="19.5" customHeight="1">
      <c r="A131" s="57">
        <v>926</v>
      </c>
      <c r="B131" s="78"/>
      <c r="C131" s="56" t="s">
        <v>217</v>
      </c>
      <c r="D131" s="56">
        <f>SUM(D132:D132)</f>
        <v>1213500</v>
      </c>
      <c r="E131" s="56">
        <f>SUM(E132:E132)</f>
        <v>1213500</v>
      </c>
      <c r="F131" s="197">
        <f>SUM(F132:F132)</f>
        <v>0</v>
      </c>
      <c r="G131" s="95">
        <f t="shared" si="2"/>
        <v>0</v>
      </c>
      <c r="H131" s="95">
        <f t="shared" si="4"/>
        <v>0</v>
      </c>
      <c r="I131" s="68"/>
    </row>
    <row r="132" spans="1:9" s="80" customFormat="1" ht="38.25">
      <c r="A132" s="58"/>
      <c r="B132" s="74">
        <v>6290</v>
      </c>
      <c r="C132" s="90" t="s">
        <v>676</v>
      </c>
      <c r="D132" s="75">
        <v>1213500</v>
      </c>
      <c r="E132" s="75">
        <v>1213500</v>
      </c>
      <c r="F132" s="199"/>
      <c r="G132" s="89">
        <f t="shared" si="2"/>
        <v>0</v>
      </c>
      <c r="H132" s="89">
        <f t="shared" si="4"/>
        <v>0</v>
      </c>
      <c r="I132" s="68"/>
    </row>
    <row r="133" spans="1:9" s="64" customFormat="1" ht="19.5" customHeight="1">
      <c r="A133" s="247" t="s">
        <v>689</v>
      </c>
      <c r="B133" s="247"/>
      <c r="C133" s="92" t="s">
        <v>656</v>
      </c>
      <c r="D133" s="83">
        <f>D3+D5+D9+D18+D23+D35+D37+D44+D62+D66+D76+D79+D85+D97+D103+D108+D123+D126+D131</f>
        <v>514518805</v>
      </c>
      <c r="E133" s="83">
        <f>E3+E5+E9+E18+E23+E35+E37+E44+E62+E66+E76+E79+E85+E97+E103+E108+E123+E126+E131</f>
        <v>532820524</v>
      </c>
      <c r="F133" s="200">
        <f>F3+F5+F9+F18+F23+F35+F37+F44+F62+F66+F76+F79+F85+F97+F103+F108+F123+F126+F131</f>
        <v>223336977.63</v>
      </c>
      <c r="G133" s="95">
        <f t="shared" si="2"/>
        <v>0.41915986259943694</v>
      </c>
      <c r="H133" s="95">
        <f t="shared" si="4"/>
        <v>1</v>
      </c>
      <c r="I133" s="68"/>
    </row>
    <row r="134" spans="1:9" s="64" customFormat="1" ht="12.75">
      <c r="A134" s="248"/>
      <c r="B134" s="248"/>
      <c r="C134" s="93"/>
      <c r="D134" s="71"/>
      <c r="E134" s="71"/>
      <c r="F134" s="198"/>
      <c r="G134" s="89"/>
      <c r="H134" s="89"/>
      <c r="I134" s="68"/>
    </row>
    <row r="135" spans="1:9" s="64" customFormat="1" ht="19.5" customHeight="1">
      <c r="A135" s="247" t="s">
        <v>695</v>
      </c>
      <c r="B135" s="247"/>
      <c r="C135" s="92" t="s">
        <v>657</v>
      </c>
      <c r="D135" s="83">
        <f>SUM(D136:D140)</f>
        <v>160456088</v>
      </c>
      <c r="E135" s="83">
        <f>SUM(E136:E140)</f>
        <v>158583440</v>
      </c>
      <c r="F135" s="200">
        <f>SUM(F136:F140)</f>
        <v>45508628.09</v>
      </c>
      <c r="G135" s="95">
        <f t="shared" si="2"/>
        <v>0.286969611013609</v>
      </c>
      <c r="H135" s="95"/>
      <c r="I135" s="68"/>
    </row>
    <row r="136" spans="1:9" s="64" customFormat="1" ht="38.25">
      <c r="A136" s="69"/>
      <c r="B136" s="69">
        <v>902</v>
      </c>
      <c r="C136" s="93" t="s">
        <v>218</v>
      </c>
      <c r="D136" s="71"/>
      <c r="E136" s="71">
        <v>1111630</v>
      </c>
      <c r="F136" s="198"/>
      <c r="G136" s="89">
        <f t="shared" si="2"/>
        <v>0</v>
      </c>
      <c r="H136" s="89"/>
      <c r="I136" s="68"/>
    </row>
    <row r="137" spans="1:9" s="64" customFormat="1" ht="38.25">
      <c r="A137" s="69"/>
      <c r="B137" s="69">
        <v>903</v>
      </c>
      <c r="C137" s="93" t="s">
        <v>219</v>
      </c>
      <c r="D137" s="71">
        <v>54516248</v>
      </c>
      <c r="E137" s="71">
        <v>49662269</v>
      </c>
      <c r="F137" s="198">
        <v>6758407.71</v>
      </c>
      <c r="G137" s="89">
        <f t="shared" si="2"/>
        <v>0.1360873726893147</v>
      </c>
      <c r="H137" s="89"/>
      <c r="I137" s="68"/>
    </row>
    <row r="138" spans="1:9" s="64" customFormat="1" ht="12.75">
      <c r="A138" s="69"/>
      <c r="B138" s="69">
        <v>931</v>
      </c>
      <c r="C138" s="59" t="s">
        <v>597</v>
      </c>
      <c r="D138" s="71">
        <v>2000000</v>
      </c>
      <c r="E138" s="71"/>
      <c r="F138" s="198"/>
      <c r="G138" s="89"/>
      <c r="H138" s="89"/>
      <c r="I138" s="68"/>
    </row>
    <row r="139" spans="1:9" s="64" customFormat="1" ht="12.75">
      <c r="A139" s="69"/>
      <c r="B139" s="69">
        <v>952</v>
      </c>
      <c r="C139" s="93" t="s">
        <v>483</v>
      </c>
      <c r="D139" s="71">
        <v>91387319</v>
      </c>
      <c r="E139" s="71">
        <v>72430194</v>
      </c>
      <c r="F139" s="198">
        <v>1890375.38</v>
      </c>
      <c r="G139" s="89">
        <f t="shared" si="2"/>
        <v>0.026099272632073855</v>
      </c>
      <c r="H139" s="89"/>
      <c r="I139" s="68"/>
    </row>
    <row r="140" spans="1:9" s="64" customFormat="1" ht="12.75">
      <c r="A140" s="69"/>
      <c r="B140" s="69">
        <v>955</v>
      </c>
      <c r="C140" s="93" t="s">
        <v>507</v>
      </c>
      <c r="D140" s="71">
        <v>12552521</v>
      </c>
      <c r="E140" s="71">
        <v>35379347</v>
      </c>
      <c r="F140" s="198">
        <v>36859845</v>
      </c>
      <c r="G140" s="89">
        <f t="shared" si="2"/>
        <v>1.041846391342384</v>
      </c>
      <c r="H140" s="89"/>
      <c r="I140" s="68"/>
    </row>
    <row r="141" spans="1:9" ht="19.5" customHeight="1">
      <c r="A141" s="247" t="s">
        <v>665</v>
      </c>
      <c r="B141" s="247"/>
      <c r="C141" s="94" t="s">
        <v>658</v>
      </c>
      <c r="D141" s="83">
        <f>D133+D135</f>
        <v>674974893</v>
      </c>
      <c r="E141" s="83">
        <f>E133+E135</f>
        <v>691403964</v>
      </c>
      <c r="F141" s="200">
        <f>F133+F135</f>
        <v>268845605.72</v>
      </c>
      <c r="G141" s="95">
        <f t="shared" si="2"/>
        <v>0.3888401277953912</v>
      </c>
      <c r="H141" s="95"/>
      <c r="I141" s="68"/>
    </row>
    <row r="142" spans="1:8" ht="12.75">
      <c r="A142" s="84"/>
      <c r="B142" s="85"/>
      <c r="C142" s="86"/>
      <c r="D142" s="86">
        <v>674974893</v>
      </c>
      <c r="E142" s="86">
        <v>691403964</v>
      </c>
      <c r="F142" s="201">
        <v>268845605.72</v>
      </c>
      <c r="G142" s="86"/>
      <c r="H142" s="86"/>
    </row>
    <row r="143" spans="1:8" ht="12.75">
      <c r="A143" s="84"/>
      <c r="B143" s="85"/>
      <c r="C143" s="86"/>
      <c r="D143" s="86">
        <f>D141-D142</f>
        <v>0</v>
      </c>
      <c r="E143" s="86">
        <f>E141-E142</f>
        <v>0</v>
      </c>
      <c r="F143" s="201">
        <f>F141-F142</f>
        <v>0</v>
      </c>
      <c r="G143" s="86"/>
      <c r="H143" s="86"/>
    </row>
    <row r="144" spans="1:8" ht="12.75">
      <c r="A144" s="84"/>
      <c r="B144" s="85"/>
      <c r="C144" s="86"/>
      <c r="D144" s="86"/>
      <c r="E144" s="86"/>
      <c r="F144" s="86"/>
      <c r="G144" s="86"/>
      <c r="H144" s="86"/>
    </row>
    <row r="145" spans="1:8" ht="12.75">
      <c r="A145" s="84"/>
      <c r="B145" s="85"/>
      <c r="C145" s="86"/>
      <c r="D145" s="86"/>
      <c r="E145" s="86"/>
      <c r="F145" s="86"/>
      <c r="G145" s="86"/>
      <c r="H145" s="86"/>
    </row>
    <row r="146" spans="1:8" ht="12.75">
      <c r="A146" s="84"/>
      <c r="B146" s="85"/>
      <c r="C146" s="86"/>
      <c r="D146" s="86"/>
      <c r="E146" s="86"/>
      <c r="F146" s="86"/>
      <c r="G146" s="86"/>
      <c r="H146" s="86"/>
    </row>
    <row r="147" spans="1:8" ht="12.75">
      <c r="A147" s="84"/>
      <c r="B147" s="85"/>
      <c r="C147" s="86"/>
      <c r="D147" s="86"/>
      <c r="E147" s="86"/>
      <c r="F147" s="86"/>
      <c r="G147" s="86"/>
      <c r="H147" s="86"/>
    </row>
    <row r="148" spans="1:8" ht="12.75">
      <c r="A148" s="84"/>
      <c r="B148" s="85"/>
      <c r="C148" s="86"/>
      <c r="D148" s="86"/>
      <c r="E148" s="86"/>
      <c r="F148" s="86"/>
      <c r="G148" s="86"/>
      <c r="H148" s="86"/>
    </row>
    <row r="149" spans="1:8" ht="12.75">
      <c r="A149" s="84"/>
      <c r="B149" s="85"/>
      <c r="C149" s="86"/>
      <c r="D149" s="86"/>
      <c r="E149" s="86"/>
      <c r="F149" s="86"/>
      <c r="G149" s="86"/>
      <c r="H149" s="86"/>
    </row>
    <row r="150" spans="1:8" ht="12.75">
      <c r="A150" s="84"/>
      <c r="B150" s="85"/>
      <c r="C150" s="86"/>
      <c r="D150" s="86"/>
      <c r="E150" s="86"/>
      <c r="F150" s="86"/>
      <c r="G150" s="86"/>
      <c r="H150" s="86"/>
    </row>
    <row r="151" spans="1:8" ht="12.75">
      <c r="A151" s="84"/>
      <c r="B151" s="85"/>
      <c r="C151" s="86"/>
      <c r="D151" s="86"/>
      <c r="E151" s="86"/>
      <c r="F151" s="86"/>
      <c r="G151" s="86"/>
      <c r="H151" s="86"/>
    </row>
    <row r="152" spans="1:8" ht="12.75">
      <c r="A152" s="84"/>
      <c r="B152" s="85"/>
      <c r="C152" s="86"/>
      <c r="D152" s="86"/>
      <c r="E152" s="86"/>
      <c r="F152" s="86"/>
      <c r="G152" s="86"/>
      <c r="H152" s="86"/>
    </row>
    <row r="153" spans="1:8" ht="12.75">
      <c r="A153" s="84"/>
      <c r="B153" s="85"/>
      <c r="C153" s="86"/>
      <c r="D153" s="86"/>
      <c r="E153" s="86"/>
      <c r="F153" s="86"/>
      <c r="G153" s="86"/>
      <c r="H153" s="86"/>
    </row>
    <row r="154" spans="1:8" ht="12.75">
      <c r="A154" s="84"/>
      <c r="B154" s="85"/>
      <c r="C154" s="86"/>
      <c r="D154" s="86"/>
      <c r="E154" s="86"/>
      <c r="F154" s="86"/>
      <c r="G154" s="86"/>
      <c r="H154" s="86"/>
    </row>
    <row r="155" spans="1:8" ht="12.75">
      <c r="A155" s="84"/>
      <c r="B155" s="85"/>
      <c r="C155" s="86"/>
      <c r="D155" s="86"/>
      <c r="E155" s="86"/>
      <c r="F155" s="86"/>
      <c r="G155" s="86"/>
      <c r="H155" s="86"/>
    </row>
    <row r="156" spans="1:8" ht="12.75">
      <c r="A156" s="84"/>
      <c r="B156" s="85"/>
      <c r="C156" s="86"/>
      <c r="D156" s="86"/>
      <c r="E156" s="86"/>
      <c r="F156" s="86"/>
      <c r="G156" s="86"/>
      <c r="H156" s="86"/>
    </row>
    <row r="157" spans="1:8" ht="12.75">
      <c r="A157" s="84"/>
      <c r="B157" s="85"/>
      <c r="C157" s="86"/>
      <c r="D157" s="86"/>
      <c r="E157" s="86"/>
      <c r="F157" s="86"/>
      <c r="G157" s="86"/>
      <c r="H157" s="86"/>
    </row>
    <row r="158" spans="1:8" ht="12.75">
      <c r="A158" s="84"/>
      <c r="B158" s="85"/>
      <c r="C158" s="86"/>
      <c r="D158" s="86"/>
      <c r="E158" s="86"/>
      <c r="F158" s="86"/>
      <c r="G158" s="86"/>
      <c r="H158" s="86"/>
    </row>
    <row r="159" spans="1:8" ht="12.75">
      <c r="A159" s="84"/>
      <c r="B159" s="85"/>
      <c r="C159" s="86"/>
      <c r="D159" s="86"/>
      <c r="E159" s="86"/>
      <c r="F159" s="86"/>
      <c r="G159" s="86"/>
      <c r="H159" s="86"/>
    </row>
    <row r="160" spans="1:8" ht="12.75">
      <c r="A160" s="84"/>
      <c r="B160" s="85"/>
      <c r="C160" s="86"/>
      <c r="D160" s="86"/>
      <c r="E160" s="86"/>
      <c r="F160" s="86"/>
      <c r="G160" s="86"/>
      <c r="H160" s="86"/>
    </row>
    <row r="161" spans="1:8" ht="12.75">
      <c r="A161" s="84"/>
      <c r="B161" s="85"/>
      <c r="C161" s="86"/>
      <c r="D161" s="86"/>
      <c r="E161" s="86"/>
      <c r="F161" s="86"/>
      <c r="G161" s="86"/>
      <c r="H161" s="86"/>
    </row>
    <row r="162" spans="1:8" ht="12.75">
      <c r="A162" s="84"/>
      <c r="B162" s="85"/>
      <c r="C162" s="86"/>
      <c r="D162" s="86"/>
      <c r="E162" s="86"/>
      <c r="F162" s="86"/>
      <c r="G162" s="86"/>
      <c r="H162" s="86"/>
    </row>
    <row r="163" spans="1:8" ht="12.75">
      <c r="A163" s="84"/>
      <c r="B163" s="85"/>
      <c r="C163" s="86"/>
      <c r="D163" s="86"/>
      <c r="E163" s="86"/>
      <c r="F163" s="86"/>
      <c r="G163" s="86"/>
      <c r="H163" s="86"/>
    </row>
    <row r="164" spans="1:8" ht="12.75">
      <c r="A164" s="84"/>
      <c r="B164" s="85"/>
      <c r="C164" s="86"/>
      <c r="D164" s="86"/>
      <c r="E164" s="86"/>
      <c r="F164" s="86"/>
      <c r="G164" s="86"/>
      <c r="H164" s="86"/>
    </row>
    <row r="165" spans="1:8" ht="12.75">
      <c r="A165" s="84"/>
      <c r="B165" s="85"/>
      <c r="C165" s="86"/>
      <c r="D165" s="86"/>
      <c r="E165" s="86"/>
      <c r="F165" s="86"/>
      <c r="G165" s="86"/>
      <c r="H165" s="86"/>
    </row>
    <row r="166" spans="1:8" ht="12.75">
      <c r="A166" s="84"/>
      <c r="B166" s="84"/>
      <c r="C166" s="86"/>
      <c r="D166" s="86"/>
      <c r="E166" s="86"/>
      <c r="F166" s="86"/>
      <c r="G166" s="86"/>
      <c r="H166" s="86"/>
    </row>
    <row r="167" spans="1:8" ht="12.75">
      <c r="A167" s="84"/>
      <c r="B167" s="84"/>
      <c r="C167" s="86"/>
      <c r="D167" s="86"/>
      <c r="E167" s="86"/>
      <c r="F167" s="86"/>
      <c r="G167" s="86"/>
      <c r="H167" s="86"/>
    </row>
    <row r="168" spans="1:8" ht="12.75">
      <c r="A168" s="84"/>
      <c r="B168" s="84"/>
      <c r="C168" s="86"/>
      <c r="D168" s="86"/>
      <c r="E168" s="86"/>
      <c r="F168" s="86"/>
      <c r="G168" s="86"/>
      <c r="H168" s="86"/>
    </row>
    <row r="169" spans="1:8" ht="12.75">
      <c r="A169" s="84"/>
      <c r="B169" s="84"/>
      <c r="C169" s="86"/>
      <c r="D169" s="86"/>
      <c r="E169" s="86"/>
      <c r="F169" s="86"/>
      <c r="G169" s="86"/>
      <c r="H169" s="86"/>
    </row>
    <row r="170" spans="1:8" ht="12.75">
      <c r="A170" s="84"/>
      <c r="B170" s="84"/>
      <c r="C170" s="86"/>
      <c r="D170" s="86"/>
      <c r="E170" s="86"/>
      <c r="F170" s="86"/>
      <c r="G170" s="86"/>
      <c r="H170" s="86"/>
    </row>
    <row r="171" spans="1:8" ht="12.75">
      <c r="A171" s="84"/>
      <c r="B171" s="84"/>
      <c r="C171" s="86"/>
      <c r="D171" s="86"/>
      <c r="E171" s="86"/>
      <c r="F171" s="86"/>
      <c r="G171" s="86"/>
      <c r="H171" s="86"/>
    </row>
    <row r="172" spans="1:8" ht="12.75">
      <c r="A172" s="84"/>
      <c r="B172" s="84"/>
      <c r="C172" s="86"/>
      <c r="D172" s="86"/>
      <c r="E172" s="86"/>
      <c r="F172" s="86"/>
      <c r="G172" s="86"/>
      <c r="H172" s="86"/>
    </row>
    <row r="173" spans="1:8" ht="12.75">
      <c r="A173" s="84"/>
      <c r="B173" s="84"/>
      <c r="C173" s="86"/>
      <c r="D173" s="86"/>
      <c r="E173" s="86"/>
      <c r="F173" s="86"/>
      <c r="G173" s="86"/>
      <c r="H173" s="86"/>
    </row>
    <row r="174" spans="1:8" ht="12.75">
      <c r="A174" s="84"/>
      <c r="B174" s="84"/>
      <c r="C174" s="86"/>
      <c r="D174" s="86"/>
      <c r="E174" s="86"/>
      <c r="F174" s="86"/>
      <c r="G174" s="86"/>
      <c r="H174" s="86"/>
    </row>
    <row r="175" spans="1:8" ht="12.75">
      <c r="A175" s="84"/>
      <c r="B175" s="84"/>
      <c r="C175" s="86"/>
      <c r="D175" s="86"/>
      <c r="E175" s="86"/>
      <c r="F175" s="86"/>
      <c r="G175" s="86"/>
      <c r="H175" s="86"/>
    </row>
    <row r="176" spans="1:8" ht="12.75">
      <c r="A176" s="84"/>
      <c r="B176" s="84"/>
      <c r="C176" s="86"/>
      <c r="D176" s="86"/>
      <c r="E176" s="86"/>
      <c r="F176" s="86"/>
      <c r="G176" s="86"/>
      <c r="H176" s="86"/>
    </row>
    <row r="177" spans="1:8" ht="12.75">
      <c r="A177" s="84"/>
      <c r="B177" s="84"/>
      <c r="C177" s="86"/>
      <c r="D177" s="86"/>
      <c r="E177" s="86"/>
      <c r="F177" s="86"/>
      <c r="G177" s="86"/>
      <c r="H177" s="86"/>
    </row>
    <row r="178" spans="1:8" ht="12.75">
      <c r="A178" s="84"/>
      <c r="B178" s="84"/>
      <c r="C178" s="86"/>
      <c r="D178" s="86"/>
      <c r="E178" s="86"/>
      <c r="F178" s="86"/>
      <c r="G178" s="86"/>
      <c r="H178" s="86"/>
    </row>
    <row r="179" spans="1:8" ht="12.75">
      <c r="A179" s="84"/>
      <c r="B179" s="84"/>
      <c r="C179" s="86"/>
      <c r="D179" s="86"/>
      <c r="E179" s="86"/>
      <c r="F179" s="86"/>
      <c r="G179" s="86"/>
      <c r="H179" s="86"/>
    </row>
    <row r="180" spans="1:8" ht="12.75">
      <c r="A180" s="84"/>
      <c r="B180" s="84"/>
      <c r="C180" s="86"/>
      <c r="D180" s="86"/>
      <c r="E180" s="86"/>
      <c r="F180" s="86"/>
      <c r="G180" s="86"/>
      <c r="H180" s="86"/>
    </row>
    <row r="181" spans="1:8" ht="12.75">
      <c r="A181" s="84"/>
      <c r="B181" s="84"/>
      <c r="C181" s="86"/>
      <c r="D181" s="86"/>
      <c r="E181" s="86"/>
      <c r="F181" s="86"/>
      <c r="G181" s="86"/>
      <c r="H181" s="86"/>
    </row>
    <row r="182" spans="1:8" ht="12.75">
      <c r="A182" s="84"/>
      <c r="B182" s="84"/>
      <c r="C182" s="86"/>
      <c r="D182" s="86"/>
      <c r="E182" s="86"/>
      <c r="F182" s="86"/>
      <c r="G182" s="86"/>
      <c r="H182" s="86"/>
    </row>
    <row r="183" spans="1:8" ht="12.75">
      <c r="A183" s="84"/>
      <c r="B183" s="84"/>
      <c r="C183" s="86"/>
      <c r="D183" s="86"/>
      <c r="E183" s="86"/>
      <c r="F183" s="86"/>
      <c r="G183" s="86"/>
      <c r="H183" s="86"/>
    </row>
    <row r="184" spans="1:8" ht="12.75">
      <c r="A184" s="84"/>
      <c r="B184" s="84"/>
      <c r="C184" s="86"/>
      <c r="D184" s="86"/>
      <c r="E184" s="86"/>
      <c r="F184" s="86"/>
      <c r="G184" s="86"/>
      <c r="H184" s="86"/>
    </row>
    <row r="185" spans="1:8" ht="12.75">
      <c r="A185" s="84"/>
      <c r="B185" s="84"/>
      <c r="C185" s="86"/>
      <c r="D185" s="86"/>
      <c r="E185" s="86"/>
      <c r="F185" s="86"/>
      <c r="G185" s="86"/>
      <c r="H185" s="86"/>
    </row>
    <row r="186" spans="1:8" ht="12.75">
      <c r="A186" s="84"/>
      <c r="B186" s="84"/>
      <c r="C186" s="86"/>
      <c r="D186" s="86"/>
      <c r="E186" s="86"/>
      <c r="F186" s="86"/>
      <c r="G186" s="86"/>
      <c r="H186" s="86"/>
    </row>
    <row r="187" spans="2:8" ht="12.75">
      <c r="B187" s="87"/>
      <c r="C187" s="79"/>
      <c r="D187" s="86"/>
      <c r="E187" s="86"/>
      <c r="F187" s="86"/>
      <c r="G187" s="86"/>
      <c r="H187" s="86"/>
    </row>
    <row r="188" spans="2:8" ht="12.75">
      <c r="B188" s="87"/>
      <c r="C188" s="79"/>
      <c r="D188" s="86"/>
      <c r="E188" s="86"/>
      <c r="F188" s="86"/>
      <c r="G188" s="86"/>
      <c r="H188" s="86"/>
    </row>
    <row r="189" spans="2:8" ht="12.75">
      <c r="B189" s="87"/>
      <c r="C189" s="79"/>
      <c r="D189" s="86"/>
      <c r="E189" s="86"/>
      <c r="F189" s="86"/>
      <c r="G189" s="86"/>
      <c r="H189" s="86"/>
    </row>
    <row r="190" spans="2:8" ht="12.75">
      <c r="B190" s="87"/>
      <c r="C190" s="79"/>
      <c r="D190" s="86"/>
      <c r="E190" s="86"/>
      <c r="F190" s="86"/>
      <c r="G190" s="86"/>
      <c r="H190" s="86"/>
    </row>
    <row r="191" spans="2:8" ht="12.75">
      <c r="B191" s="87"/>
      <c r="C191" s="79"/>
      <c r="D191" s="86"/>
      <c r="E191" s="86"/>
      <c r="F191" s="86"/>
      <c r="G191" s="86"/>
      <c r="H191" s="86"/>
    </row>
    <row r="192" spans="2:8" ht="12.75">
      <c r="B192" s="87"/>
      <c r="C192" s="79"/>
      <c r="D192" s="86"/>
      <c r="E192" s="86"/>
      <c r="F192" s="86"/>
      <c r="G192" s="86"/>
      <c r="H192" s="86"/>
    </row>
    <row r="193" spans="2:8" ht="12.75">
      <c r="B193" s="87"/>
      <c r="C193" s="79"/>
      <c r="D193" s="86"/>
      <c r="E193" s="86"/>
      <c r="F193" s="86"/>
      <c r="G193" s="86"/>
      <c r="H193" s="86"/>
    </row>
    <row r="194" spans="2:8" ht="12.75">
      <c r="B194" s="87"/>
      <c r="C194" s="79"/>
      <c r="D194" s="86"/>
      <c r="E194" s="86"/>
      <c r="F194" s="86"/>
      <c r="G194" s="86"/>
      <c r="H194" s="86"/>
    </row>
    <row r="195" spans="2:8" ht="12.75">
      <c r="B195" s="87"/>
      <c r="C195" s="79"/>
      <c r="D195" s="86"/>
      <c r="E195" s="86"/>
      <c r="F195" s="86"/>
      <c r="G195" s="86"/>
      <c r="H195" s="86"/>
    </row>
    <row r="196" spans="2:8" ht="12.75">
      <c r="B196" s="87"/>
      <c r="C196" s="79"/>
      <c r="D196" s="86"/>
      <c r="E196" s="86"/>
      <c r="F196" s="86"/>
      <c r="G196" s="86"/>
      <c r="H196" s="86"/>
    </row>
    <row r="197" spans="2:8" ht="12.75">
      <c r="B197" s="87"/>
      <c r="C197" s="79"/>
      <c r="D197" s="86"/>
      <c r="E197" s="86"/>
      <c r="F197" s="86"/>
      <c r="G197" s="86"/>
      <c r="H197" s="86"/>
    </row>
    <row r="198" spans="2:8" ht="12.75">
      <c r="B198" s="87"/>
      <c r="C198" s="79"/>
      <c r="D198" s="86"/>
      <c r="E198" s="86"/>
      <c r="F198" s="86"/>
      <c r="G198" s="86"/>
      <c r="H198" s="86"/>
    </row>
    <row r="199" spans="2:8" ht="12.75">
      <c r="B199" s="87"/>
      <c r="C199" s="79"/>
      <c r="D199" s="86"/>
      <c r="E199" s="86"/>
      <c r="F199" s="86"/>
      <c r="G199" s="86"/>
      <c r="H199" s="86"/>
    </row>
    <row r="200" spans="2:8" ht="12.75">
      <c r="B200" s="87"/>
      <c r="C200" s="79"/>
      <c r="D200" s="86"/>
      <c r="E200" s="86"/>
      <c r="F200" s="86"/>
      <c r="G200" s="86"/>
      <c r="H200" s="86"/>
    </row>
    <row r="201" spans="2:8" ht="12.75">
      <c r="B201" s="87"/>
      <c r="C201" s="79"/>
      <c r="D201" s="86"/>
      <c r="E201" s="86"/>
      <c r="F201" s="86"/>
      <c r="G201" s="86"/>
      <c r="H201" s="86"/>
    </row>
    <row r="202" spans="2:8" ht="12.75">
      <c r="B202" s="87"/>
      <c r="C202" s="79"/>
      <c r="D202" s="86"/>
      <c r="E202" s="86"/>
      <c r="F202" s="86"/>
      <c r="G202" s="86"/>
      <c r="H202" s="86"/>
    </row>
    <row r="203" spans="2:8" ht="12.75">
      <c r="B203" s="87"/>
      <c r="C203" s="79"/>
      <c r="D203" s="86"/>
      <c r="E203" s="86"/>
      <c r="F203" s="86"/>
      <c r="G203" s="86"/>
      <c r="H203" s="86"/>
    </row>
    <row r="204" spans="2:8" ht="12.75">
      <c r="B204" s="87"/>
      <c r="C204" s="79"/>
      <c r="D204" s="86"/>
      <c r="E204" s="86"/>
      <c r="F204" s="86"/>
      <c r="G204" s="86"/>
      <c r="H204" s="86"/>
    </row>
    <row r="205" spans="2:8" ht="12.75">
      <c r="B205" s="87"/>
      <c r="C205" s="79"/>
      <c r="D205" s="86"/>
      <c r="E205" s="86"/>
      <c r="F205" s="86"/>
      <c r="G205" s="86"/>
      <c r="H205" s="86"/>
    </row>
    <row r="206" spans="2:8" ht="12.75">
      <c r="B206" s="87"/>
      <c r="C206" s="79"/>
      <c r="D206" s="86"/>
      <c r="E206" s="86"/>
      <c r="F206" s="86"/>
      <c r="G206" s="86"/>
      <c r="H206" s="86"/>
    </row>
    <row r="207" spans="2:8" ht="12.75">
      <c r="B207" s="87"/>
      <c r="C207" s="79"/>
      <c r="D207" s="86"/>
      <c r="E207" s="86"/>
      <c r="F207" s="86"/>
      <c r="G207" s="86"/>
      <c r="H207" s="86"/>
    </row>
    <row r="208" spans="2:8" ht="12.75">
      <c r="B208" s="87"/>
      <c r="C208" s="79"/>
      <c r="D208" s="86"/>
      <c r="E208" s="86"/>
      <c r="F208" s="86"/>
      <c r="G208" s="86"/>
      <c r="H208" s="86"/>
    </row>
    <row r="209" spans="2:8" ht="12.75">
      <c r="B209" s="87"/>
      <c r="C209" s="79"/>
      <c r="D209" s="86"/>
      <c r="E209" s="86"/>
      <c r="F209" s="86"/>
      <c r="G209" s="86"/>
      <c r="H209" s="86"/>
    </row>
    <row r="210" spans="2:8" ht="12.75">
      <c r="B210" s="87"/>
      <c r="C210" s="79"/>
      <c r="D210" s="86"/>
      <c r="E210" s="86"/>
      <c r="F210" s="86"/>
      <c r="G210" s="86"/>
      <c r="H210" s="86"/>
    </row>
    <row r="211" spans="2:8" ht="12.75">
      <c r="B211" s="87"/>
      <c r="C211" s="79"/>
      <c r="D211" s="86"/>
      <c r="E211" s="86"/>
      <c r="F211" s="86"/>
      <c r="G211" s="86"/>
      <c r="H211" s="86"/>
    </row>
    <row r="212" spans="2:8" ht="12.75">
      <c r="B212" s="87"/>
      <c r="C212" s="79"/>
      <c r="D212" s="86"/>
      <c r="E212" s="86"/>
      <c r="F212" s="86"/>
      <c r="G212" s="86"/>
      <c r="H212" s="86"/>
    </row>
    <row r="213" spans="2:8" ht="12.75">
      <c r="B213" s="87"/>
      <c r="C213" s="79"/>
      <c r="D213" s="86"/>
      <c r="E213" s="86"/>
      <c r="F213" s="86"/>
      <c r="G213" s="86"/>
      <c r="H213" s="86"/>
    </row>
    <row r="214" spans="2:8" ht="12.75">
      <c r="B214" s="87"/>
      <c r="C214" s="79"/>
      <c r="D214" s="86"/>
      <c r="E214" s="86"/>
      <c r="F214" s="86"/>
      <c r="G214" s="86"/>
      <c r="H214" s="86"/>
    </row>
    <row r="215" spans="2:8" ht="12.75">
      <c r="B215" s="87"/>
      <c r="C215" s="79"/>
      <c r="D215" s="86"/>
      <c r="E215" s="86"/>
      <c r="F215" s="86"/>
      <c r="G215" s="86"/>
      <c r="H215" s="86"/>
    </row>
    <row r="216" spans="2:8" ht="12.75">
      <c r="B216" s="87"/>
      <c r="C216" s="79"/>
      <c r="D216" s="86"/>
      <c r="E216" s="86"/>
      <c r="F216" s="86"/>
      <c r="G216" s="86"/>
      <c r="H216" s="86"/>
    </row>
    <row r="217" spans="2:8" ht="12.75">
      <c r="B217" s="87"/>
      <c r="C217" s="79"/>
      <c r="D217" s="86"/>
      <c r="E217" s="86"/>
      <c r="F217" s="86"/>
      <c r="G217" s="86"/>
      <c r="H217" s="86"/>
    </row>
    <row r="218" spans="2:8" ht="12.75">
      <c r="B218" s="87"/>
      <c r="C218" s="79"/>
      <c r="D218" s="86"/>
      <c r="E218" s="86"/>
      <c r="F218" s="86"/>
      <c r="G218" s="86"/>
      <c r="H218" s="86"/>
    </row>
    <row r="219" spans="2:8" ht="12.75">
      <c r="B219" s="87"/>
      <c r="C219" s="79"/>
      <c r="D219" s="86"/>
      <c r="E219" s="86"/>
      <c r="F219" s="86"/>
      <c r="G219" s="86"/>
      <c r="H219" s="86"/>
    </row>
    <row r="220" spans="2:8" ht="12.75">
      <c r="B220" s="87"/>
      <c r="C220" s="79"/>
      <c r="D220" s="86"/>
      <c r="E220" s="86"/>
      <c r="F220" s="86"/>
      <c r="G220" s="86"/>
      <c r="H220" s="86"/>
    </row>
    <row r="221" spans="2:8" ht="12.75">
      <c r="B221" s="87"/>
      <c r="C221" s="79"/>
      <c r="D221" s="86"/>
      <c r="E221" s="86"/>
      <c r="F221" s="86"/>
      <c r="G221" s="86"/>
      <c r="H221" s="86"/>
    </row>
    <row r="222" spans="2:8" ht="12.75">
      <c r="B222" s="87"/>
      <c r="C222" s="79"/>
      <c r="D222" s="86"/>
      <c r="E222" s="86"/>
      <c r="F222" s="86"/>
      <c r="G222" s="86"/>
      <c r="H222" s="86"/>
    </row>
    <row r="223" spans="2:8" ht="12.75">
      <c r="B223" s="87"/>
      <c r="C223" s="79"/>
      <c r="D223" s="86"/>
      <c r="E223" s="86"/>
      <c r="F223" s="86"/>
      <c r="G223" s="86"/>
      <c r="H223" s="86"/>
    </row>
    <row r="224" spans="2:8" ht="12.75">
      <c r="B224" s="87"/>
      <c r="C224" s="79"/>
      <c r="D224" s="86"/>
      <c r="E224" s="86"/>
      <c r="F224" s="86"/>
      <c r="G224" s="86"/>
      <c r="H224" s="86"/>
    </row>
    <row r="225" spans="2:8" ht="12.75">
      <c r="B225" s="87"/>
      <c r="C225" s="79"/>
      <c r="D225" s="86"/>
      <c r="E225" s="86"/>
      <c r="F225" s="86"/>
      <c r="G225" s="86"/>
      <c r="H225" s="86"/>
    </row>
    <row r="226" spans="2:8" ht="12.75">
      <c r="B226" s="87"/>
      <c r="C226" s="79"/>
      <c r="D226" s="86"/>
      <c r="E226" s="86"/>
      <c r="F226" s="86"/>
      <c r="G226" s="86"/>
      <c r="H226" s="86"/>
    </row>
    <row r="227" spans="2:8" ht="12.75">
      <c r="B227" s="87"/>
      <c r="C227" s="79"/>
      <c r="D227" s="86"/>
      <c r="E227" s="86"/>
      <c r="F227" s="86"/>
      <c r="G227" s="86"/>
      <c r="H227" s="86"/>
    </row>
    <row r="228" spans="2:8" ht="12.75">
      <c r="B228" s="87"/>
      <c r="C228" s="79"/>
      <c r="D228" s="86"/>
      <c r="E228" s="86"/>
      <c r="F228" s="86"/>
      <c r="G228" s="86"/>
      <c r="H228" s="86"/>
    </row>
    <row r="229" spans="2:8" ht="12.75">
      <c r="B229" s="87"/>
      <c r="C229" s="79"/>
      <c r="D229" s="86"/>
      <c r="E229" s="86"/>
      <c r="F229" s="86"/>
      <c r="G229" s="86"/>
      <c r="H229" s="86"/>
    </row>
    <row r="230" spans="2:8" ht="12.75">
      <c r="B230" s="87"/>
      <c r="C230" s="79"/>
      <c r="D230" s="86"/>
      <c r="E230" s="86"/>
      <c r="F230" s="86"/>
      <c r="G230" s="86"/>
      <c r="H230" s="86"/>
    </row>
    <row r="231" spans="2:8" ht="12.75">
      <c r="B231" s="87"/>
      <c r="C231" s="79"/>
      <c r="D231" s="86"/>
      <c r="E231" s="86"/>
      <c r="F231" s="86"/>
      <c r="G231" s="86"/>
      <c r="H231" s="86"/>
    </row>
    <row r="232" spans="2:8" ht="12.75">
      <c r="B232" s="87"/>
      <c r="C232" s="79"/>
      <c r="D232" s="86"/>
      <c r="E232" s="86"/>
      <c r="F232" s="86"/>
      <c r="G232" s="86"/>
      <c r="H232" s="86"/>
    </row>
    <row r="233" spans="2:8" ht="12.75">
      <c r="B233" s="87"/>
      <c r="C233" s="79"/>
      <c r="D233" s="86"/>
      <c r="E233" s="86"/>
      <c r="F233" s="86"/>
      <c r="G233" s="86"/>
      <c r="H233" s="86"/>
    </row>
    <row r="234" spans="2:8" ht="12.75">
      <c r="B234" s="87"/>
      <c r="C234" s="79"/>
      <c r="D234" s="79"/>
      <c r="E234" s="79"/>
      <c r="F234" s="79"/>
      <c r="G234" s="79"/>
      <c r="H234" s="79"/>
    </row>
    <row r="235" spans="2:8" ht="12.75">
      <c r="B235" s="87"/>
      <c r="C235" s="79"/>
      <c r="D235" s="79"/>
      <c r="E235" s="79"/>
      <c r="F235" s="79"/>
      <c r="G235" s="79"/>
      <c r="H235" s="79"/>
    </row>
    <row r="236" spans="2:8" ht="12.75">
      <c r="B236" s="87"/>
      <c r="C236" s="79"/>
      <c r="D236" s="79"/>
      <c r="E236" s="79"/>
      <c r="F236" s="79"/>
      <c r="G236" s="79"/>
      <c r="H236" s="79"/>
    </row>
    <row r="237" spans="2:8" ht="12.75">
      <c r="B237" s="87"/>
      <c r="C237" s="79"/>
      <c r="D237" s="79"/>
      <c r="E237" s="79"/>
      <c r="F237" s="79"/>
      <c r="G237" s="79"/>
      <c r="H237" s="79"/>
    </row>
    <row r="238" spans="2:8" ht="12.75">
      <c r="B238" s="87"/>
      <c r="C238" s="79"/>
      <c r="D238" s="79"/>
      <c r="E238" s="79"/>
      <c r="F238" s="79"/>
      <c r="G238" s="79"/>
      <c r="H238" s="79"/>
    </row>
    <row r="239" spans="2:8" ht="12.75">
      <c r="B239" s="87"/>
      <c r="C239" s="79"/>
      <c r="D239" s="79"/>
      <c r="E239" s="79"/>
      <c r="F239" s="79"/>
      <c r="G239" s="79"/>
      <c r="H239" s="79"/>
    </row>
    <row r="240" spans="2:8" ht="12.75">
      <c r="B240" s="87"/>
      <c r="C240" s="79"/>
      <c r="D240" s="79"/>
      <c r="E240" s="79"/>
      <c r="F240" s="79"/>
      <c r="G240" s="79"/>
      <c r="H240" s="79"/>
    </row>
    <row r="241" spans="2:8" ht="12.75">
      <c r="B241" s="87"/>
      <c r="C241" s="79"/>
      <c r="D241" s="79"/>
      <c r="E241" s="79"/>
      <c r="F241" s="79"/>
      <c r="G241" s="79"/>
      <c r="H241" s="79"/>
    </row>
    <row r="242" spans="2:8" ht="12.75">
      <c r="B242" s="87"/>
      <c r="C242" s="79"/>
      <c r="D242" s="79"/>
      <c r="E242" s="79"/>
      <c r="F242" s="79"/>
      <c r="G242" s="79"/>
      <c r="H242" s="79"/>
    </row>
    <row r="243" spans="2:8" ht="12.75">
      <c r="B243" s="87"/>
      <c r="C243" s="79"/>
      <c r="D243" s="79"/>
      <c r="E243" s="79"/>
      <c r="F243" s="79"/>
      <c r="G243" s="79"/>
      <c r="H243" s="79"/>
    </row>
    <row r="244" spans="2:8" ht="12.75">
      <c r="B244" s="87"/>
      <c r="C244" s="79"/>
      <c r="D244" s="79"/>
      <c r="E244" s="79"/>
      <c r="F244" s="79"/>
      <c r="G244" s="79"/>
      <c r="H244" s="79"/>
    </row>
    <row r="245" spans="2:8" ht="12.75">
      <c r="B245" s="87"/>
      <c r="C245" s="79"/>
      <c r="D245" s="79"/>
      <c r="E245" s="79"/>
      <c r="F245" s="79"/>
      <c r="G245" s="79"/>
      <c r="H245" s="79"/>
    </row>
    <row r="246" spans="2:8" ht="12.75">
      <c r="B246" s="87"/>
      <c r="C246" s="79"/>
      <c r="D246" s="79"/>
      <c r="E246" s="79"/>
      <c r="F246" s="79"/>
      <c r="G246" s="79"/>
      <c r="H246" s="79"/>
    </row>
    <row r="247" spans="2:8" ht="12.75">
      <c r="B247" s="87"/>
      <c r="C247" s="79"/>
      <c r="D247" s="79"/>
      <c r="E247" s="79"/>
      <c r="F247" s="79"/>
      <c r="G247" s="79"/>
      <c r="H247" s="79"/>
    </row>
    <row r="248" spans="2:8" ht="12.75">
      <c r="B248" s="87"/>
      <c r="C248" s="79"/>
      <c r="D248" s="79"/>
      <c r="E248" s="79"/>
      <c r="F248" s="79"/>
      <c r="G248" s="79"/>
      <c r="H248" s="79"/>
    </row>
    <row r="249" spans="2:8" ht="12.75">
      <c r="B249" s="87"/>
      <c r="C249" s="79"/>
      <c r="D249" s="79"/>
      <c r="E249" s="79"/>
      <c r="F249" s="79"/>
      <c r="G249" s="79"/>
      <c r="H249" s="79"/>
    </row>
    <row r="250" spans="2:8" ht="12.75">
      <c r="B250" s="87"/>
      <c r="C250" s="79"/>
      <c r="D250" s="79"/>
      <c r="E250" s="79"/>
      <c r="F250" s="79"/>
      <c r="G250" s="79"/>
      <c r="H250" s="79"/>
    </row>
    <row r="251" spans="2:8" ht="12.75">
      <c r="B251" s="87"/>
      <c r="C251" s="79"/>
      <c r="D251" s="79"/>
      <c r="E251" s="79"/>
      <c r="F251" s="79"/>
      <c r="G251" s="79"/>
      <c r="H251" s="79"/>
    </row>
    <row r="252" spans="2:8" ht="12.75">
      <c r="B252" s="87"/>
      <c r="C252" s="79"/>
      <c r="D252" s="79"/>
      <c r="E252" s="79"/>
      <c r="F252" s="79"/>
      <c r="G252" s="79"/>
      <c r="H252" s="79"/>
    </row>
    <row r="253" spans="2:8" ht="12.75">
      <c r="B253" s="87"/>
      <c r="C253" s="79"/>
      <c r="D253" s="79"/>
      <c r="E253" s="79"/>
      <c r="F253" s="79"/>
      <c r="G253" s="79"/>
      <c r="H253" s="79"/>
    </row>
    <row r="254" spans="2:8" ht="12.75">
      <c r="B254" s="87"/>
      <c r="C254" s="79"/>
      <c r="D254" s="79"/>
      <c r="E254" s="79"/>
      <c r="F254" s="79"/>
      <c r="G254" s="79"/>
      <c r="H254" s="79"/>
    </row>
    <row r="255" spans="2:8" ht="12.75">
      <c r="B255" s="87"/>
      <c r="C255" s="79"/>
      <c r="D255" s="79"/>
      <c r="E255" s="79"/>
      <c r="F255" s="79"/>
      <c r="G255" s="79"/>
      <c r="H255" s="79"/>
    </row>
    <row r="256" spans="2:8" ht="12.75">
      <c r="B256" s="87"/>
      <c r="C256" s="79"/>
      <c r="D256" s="79"/>
      <c r="E256" s="79"/>
      <c r="F256" s="79"/>
      <c r="G256" s="79"/>
      <c r="H256" s="79"/>
    </row>
    <row r="257" spans="2:8" ht="12.75">
      <c r="B257" s="87"/>
      <c r="C257" s="79"/>
      <c r="D257" s="79"/>
      <c r="E257" s="79"/>
      <c r="F257" s="79"/>
      <c r="G257" s="79"/>
      <c r="H257" s="79"/>
    </row>
    <row r="258" spans="2:8" ht="12.75">
      <c r="B258" s="87"/>
      <c r="C258" s="79"/>
      <c r="D258" s="79"/>
      <c r="E258" s="79"/>
      <c r="F258" s="79"/>
      <c r="G258" s="79"/>
      <c r="H258" s="79"/>
    </row>
    <row r="259" spans="2:8" ht="12.75">
      <c r="B259" s="87"/>
      <c r="C259" s="79"/>
      <c r="D259" s="79"/>
      <c r="E259" s="79"/>
      <c r="F259" s="79"/>
      <c r="G259" s="79"/>
      <c r="H259" s="79"/>
    </row>
    <row r="260" spans="2:8" ht="12.75">
      <c r="B260" s="87"/>
      <c r="C260" s="79"/>
      <c r="D260" s="79"/>
      <c r="E260" s="79"/>
      <c r="F260" s="79"/>
      <c r="G260" s="79"/>
      <c r="H260" s="79"/>
    </row>
    <row r="261" spans="2:8" ht="12.75">
      <c r="B261" s="87"/>
      <c r="C261" s="79"/>
      <c r="D261" s="79"/>
      <c r="E261" s="79"/>
      <c r="F261" s="79"/>
      <c r="G261" s="79"/>
      <c r="H261" s="79"/>
    </row>
    <row r="262" spans="2:8" ht="12.75">
      <c r="B262" s="87"/>
      <c r="C262" s="79"/>
      <c r="D262" s="79"/>
      <c r="E262" s="79"/>
      <c r="F262" s="79"/>
      <c r="G262" s="79"/>
      <c r="H262" s="79"/>
    </row>
    <row r="263" spans="2:8" ht="12.75">
      <c r="B263" s="87"/>
      <c r="C263" s="79"/>
      <c r="D263" s="79"/>
      <c r="E263" s="79"/>
      <c r="F263" s="79"/>
      <c r="G263" s="79"/>
      <c r="H263" s="79"/>
    </row>
    <row r="264" spans="2:8" ht="12.75">
      <c r="B264" s="87"/>
      <c r="C264" s="79"/>
      <c r="D264" s="79"/>
      <c r="E264" s="79"/>
      <c r="F264" s="79"/>
      <c r="G264" s="79"/>
      <c r="H264" s="79"/>
    </row>
    <row r="265" spans="2:8" ht="12.75">
      <c r="B265" s="87"/>
      <c r="C265" s="79"/>
      <c r="D265" s="79"/>
      <c r="E265" s="79"/>
      <c r="F265" s="79"/>
      <c r="G265" s="79"/>
      <c r="H265" s="79"/>
    </row>
    <row r="266" spans="2:8" ht="12.75">
      <c r="B266" s="87"/>
      <c r="C266" s="79"/>
      <c r="D266" s="79"/>
      <c r="E266" s="79"/>
      <c r="F266" s="79"/>
      <c r="G266" s="79"/>
      <c r="H266" s="79"/>
    </row>
    <row r="267" spans="2:8" ht="12.75">
      <c r="B267" s="87"/>
      <c r="C267" s="79"/>
      <c r="D267" s="79"/>
      <c r="E267" s="79"/>
      <c r="F267" s="79"/>
      <c r="G267" s="79"/>
      <c r="H267" s="79"/>
    </row>
    <row r="268" spans="2:8" ht="12.75">
      <c r="B268" s="87"/>
      <c r="C268" s="79"/>
      <c r="D268" s="79"/>
      <c r="E268" s="79"/>
      <c r="F268" s="79"/>
      <c r="G268" s="79"/>
      <c r="H268" s="79"/>
    </row>
    <row r="269" spans="2:8" ht="12.75">
      <c r="B269" s="87"/>
      <c r="C269" s="79"/>
      <c r="D269" s="79"/>
      <c r="E269" s="79"/>
      <c r="F269" s="79"/>
      <c r="G269" s="79"/>
      <c r="H269" s="79"/>
    </row>
    <row r="270" spans="2:8" ht="12.75">
      <c r="B270" s="87"/>
      <c r="C270" s="79"/>
      <c r="D270" s="79"/>
      <c r="E270" s="79"/>
      <c r="F270" s="79"/>
      <c r="G270" s="79"/>
      <c r="H270" s="79"/>
    </row>
    <row r="271" spans="2:8" ht="12.75">
      <c r="B271" s="87"/>
      <c r="C271" s="79"/>
      <c r="D271" s="79"/>
      <c r="E271" s="79"/>
      <c r="F271" s="79"/>
      <c r="G271" s="79"/>
      <c r="H271" s="79"/>
    </row>
    <row r="272" spans="2:8" ht="12.75">
      <c r="B272" s="87"/>
      <c r="C272" s="79"/>
      <c r="D272" s="79"/>
      <c r="E272" s="79"/>
      <c r="F272" s="79"/>
      <c r="G272" s="79"/>
      <c r="H272" s="79"/>
    </row>
    <row r="273" spans="2:8" ht="12.75">
      <c r="B273" s="87"/>
      <c r="C273" s="79"/>
      <c r="D273" s="79"/>
      <c r="E273" s="79"/>
      <c r="F273" s="79"/>
      <c r="G273" s="79"/>
      <c r="H273" s="79"/>
    </row>
    <row r="274" spans="2:8" ht="12.75">
      <c r="B274" s="87"/>
      <c r="C274" s="79"/>
      <c r="D274" s="79"/>
      <c r="E274" s="79"/>
      <c r="F274" s="79"/>
      <c r="G274" s="79"/>
      <c r="H274" s="79"/>
    </row>
    <row r="275" spans="2:8" ht="12.75">
      <c r="B275" s="87"/>
      <c r="C275" s="79"/>
      <c r="D275" s="79"/>
      <c r="E275" s="79"/>
      <c r="F275" s="79"/>
      <c r="G275" s="79"/>
      <c r="H275" s="79"/>
    </row>
    <row r="276" spans="2:8" ht="12.75">
      <c r="B276" s="87"/>
      <c r="C276" s="79"/>
      <c r="D276" s="79"/>
      <c r="E276" s="79"/>
      <c r="F276" s="79"/>
      <c r="G276" s="79"/>
      <c r="H276" s="79"/>
    </row>
    <row r="277" spans="2:8" ht="12.75">
      <c r="B277" s="87"/>
      <c r="C277" s="79"/>
      <c r="D277" s="79"/>
      <c r="E277" s="79"/>
      <c r="F277" s="79"/>
      <c r="G277" s="79"/>
      <c r="H277" s="79"/>
    </row>
    <row r="278" spans="2:8" ht="12.75">
      <c r="B278" s="87"/>
      <c r="C278" s="79"/>
      <c r="D278" s="79"/>
      <c r="E278" s="79"/>
      <c r="F278" s="79"/>
      <c r="G278" s="79"/>
      <c r="H278" s="79"/>
    </row>
    <row r="279" spans="2:8" ht="12.75">
      <c r="B279" s="87"/>
      <c r="C279" s="79"/>
      <c r="D279" s="79"/>
      <c r="E279" s="79"/>
      <c r="F279" s="79"/>
      <c r="G279" s="79"/>
      <c r="H279" s="79"/>
    </row>
    <row r="280" spans="2:8" ht="12.75">
      <c r="B280" s="87"/>
      <c r="C280" s="79"/>
      <c r="D280" s="79"/>
      <c r="E280" s="79"/>
      <c r="F280" s="79"/>
      <c r="G280" s="79"/>
      <c r="H280" s="79"/>
    </row>
    <row r="281" spans="2:8" ht="12.75">
      <c r="B281" s="87"/>
      <c r="C281" s="79"/>
      <c r="D281" s="79"/>
      <c r="E281" s="79"/>
      <c r="F281" s="79"/>
      <c r="G281" s="79"/>
      <c r="H281" s="79"/>
    </row>
    <row r="282" spans="2:8" ht="12.75">
      <c r="B282" s="87"/>
      <c r="C282" s="79"/>
      <c r="D282" s="79"/>
      <c r="E282" s="79"/>
      <c r="F282" s="79"/>
      <c r="G282" s="79"/>
      <c r="H282" s="79"/>
    </row>
    <row r="283" spans="2:8" ht="12.75">
      <c r="B283" s="87"/>
      <c r="C283" s="79"/>
      <c r="D283" s="79"/>
      <c r="E283" s="79"/>
      <c r="F283" s="79"/>
      <c r="G283" s="79"/>
      <c r="H283" s="79"/>
    </row>
    <row r="284" spans="2:8" ht="12.75">
      <c r="B284" s="87"/>
      <c r="C284" s="79"/>
      <c r="D284" s="79"/>
      <c r="E284" s="79"/>
      <c r="F284" s="79"/>
      <c r="G284" s="79"/>
      <c r="H284" s="79"/>
    </row>
    <row r="285" spans="2:8" ht="12.75">
      <c r="B285" s="87"/>
      <c r="C285" s="79"/>
      <c r="D285" s="79"/>
      <c r="E285" s="79"/>
      <c r="F285" s="79"/>
      <c r="G285" s="79"/>
      <c r="H285" s="79"/>
    </row>
    <row r="286" spans="2:8" ht="12.75">
      <c r="B286" s="87"/>
      <c r="C286" s="79"/>
      <c r="D286" s="79"/>
      <c r="E286" s="79"/>
      <c r="F286" s="79"/>
      <c r="G286" s="79"/>
      <c r="H286" s="79"/>
    </row>
    <row r="287" spans="2:8" ht="12.75">
      <c r="B287" s="87"/>
      <c r="C287" s="79"/>
      <c r="D287" s="79"/>
      <c r="E287" s="79"/>
      <c r="F287" s="79"/>
      <c r="G287" s="79"/>
      <c r="H287" s="79"/>
    </row>
    <row r="288" spans="2:8" ht="12.75">
      <c r="B288" s="87"/>
      <c r="C288" s="79"/>
      <c r="D288" s="79"/>
      <c r="E288" s="79"/>
      <c r="F288" s="79"/>
      <c r="G288" s="79"/>
      <c r="H288" s="79"/>
    </row>
    <row r="289" spans="2:8" ht="12.75">
      <c r="B289" s="87"/>
      <c r="C289" s="79"/>
      <c r="D289" s="79"/>
      <c r="E289" s="79"/>
      <c r="F289" s="79"/>
      <c r="G289" s="79"/>
      <c r="H289" s="79"/>
    </row>
    <row r="290" spans="2:8" ht="12.75">
      <c r="B290" s="87"/>
      <c r="C290" s="79"/>
      <c r="D290" s="79"/>
      <c r="E290" s="79"/>
      <c r="F290" s="79"/>
      <c r="G290" s="79"/>
      <c r="H290" s="79"/>
    </row>
    <row r="291" spans="2:8" ht="12.75">
      <c r="B291" s="87"/>
      <c r="C291" s="79"/>
      <c r="D291" s="79"/>
      <c r="E291" s="79"/>
      <c r="F291" s="79"/>
      <c r="G291" s="79"/>
      <c r="H291" s="79"/>
    </row>
    <row r="292" spans="2:8" ht="12.75">
      <c r="B292" s="87"/>
      <c r="C292" s="79"/>
      <c r="D292" s="79"/>
      <c r="E292" s="79"/>
      <c r="F292" s="79"/>
      <c r="G292" s="79"/>
      <c r="H292" s="79"/>
    </row>
    <row r="293" spans="2:8" ht="12.75">
      <c r="B293" s="87"/>
      <c r="C293" s="79"/>
      <c r="D293" s="79"/>
      <c r="E293" s="79"/>
      <c r="F293" s="79"/>
      <c r="G293" s="79"/>
      <c r="H293" s="79"/>
    </row>
    <row r="294" spans="2:8" ht="12.75">
      <c r="B294" s="87"/>
      <c r="C294" s="79"/>
      <c r="D294" s="79"/>
      <c r="E294" s="79"/>
      <c r="F294" s="79"/>
      <c r="G294" s="79"/>
      <c r="H294" s="79"/>
    </row>
    <row r="295" spans="2:8" ht="12.75">
      <c r="B295" s="87"/>
      <c r="C295" s="79"/>
      <c r="D295" s="79"/>
      <c r="E295" s="79"/>
      <c r="F295" s="79"/>
      <c r="G295" s="79"/>
      <c r="H295" s="79"/>
    </row>
    <row r="296" spans="2:8" ht="12.75">
      <c r="B296" s="87"/>
      <c r="C296" s="79"/>
      <c r="D296" s="79"/>
      <c r="E296" s="79"/>
      <c r="F296" s="79"/>
      <c r="G296" s="79"/>
      <c r="H296" s="79"/>
    </row>
    <row r="297" spans="2:8" ht="12.75">
      <c r="B297" s="87"/>
      <c r="C297" s="79"/>
      <c r="D297" s="79"/>
      <c r="E297" s="79"/>
      <c r="F297" s="79"/>
      <c r="G297" s="79"/>
      <c r="H297" s="79"/>
    </row>
    <row r="298" spans="2:8" ht="12.75">
      <c r="B298" s="87"/>
      <c r="C298" s="79"/>
      <c r="D298" s="79"/>
      <c r="E298" s="79"/>
      <c r="F298" s="79"/>
      <c r="G298" s="79"/>
      <c r="H298" s="79"/>
    </row>
    <row r="299" spans="2:8" ht="12.75">
      <c r="B299" s="87"/>
      <c r="C299" s="79"/>
      <c r="D299" s="79"/>
      <c r="E299" s="79"/>
      <c r="F299" s="79"/>
      <c r="G299" s="79"/>
      <c r="H299" s="79"/>
    </row>
    <row r="300" spans="2:8" ht="12.75">
      <c r="B300" s="87"/>
      <c r="C300" s="79"/>
      <c r="D300" s="79"/>
      <c r="E300" s="79"/>
      <c r="F300" s="79"/>
      <c r="G300" s="79"/>
      <c r="H300" s="79"/>
    </row>
    <row r="301" spans="2:8" ht="12.75">
      <c r="B301" s="87"/>
      <c r="C301" s="79"/>
      <c r="D301" s="79"/>
      <c r="E301" s="79"/>
      <c r="F301" s="79"/>
      <c r="G301" s="79"/>
      <c r="H301" s="79"/>
    </row>
    <row r="302" spans="2:8" ht="12.75">
      <c r="B302" s="87"/>
      <c r="C302" s="79"/>
      <c r="D302" s="79"/>
      <c r="E302" s="79"/>
      <c r="F302" s="79"/>
      <c r="G302" s="79"/>
      <c r="H302" s="79"/>
    </row>
    <row r="303" spans="2:8" ht="12.75">
      <c r="B303" s="87"/>
      <c r="C303" s="79"/>
      <c r="D303" s="79"/>
      <c r="E303" s="79"/>
      <c r="F303" s="79"/>
      <c r="G303" s="79"/>
      <c r="H303" s="79"/>
    </row>
    <row r="304" spans="2:8" ht="12.75">
      <c r="B304" s="87"/>
      <c r="C304" s="79"/>
      <c r="D304" s="79"/>
      <c r="E304" s="79"/>
      <c r="F304" s="79"/>
      <c r="G304" s="79"/>
      <c r="H304" s="79"/>
    </row>
    <row r="305" spans="2:8" ht="12.75">
      <c r="B305" s="87"/>
      <c r="C305" s="79"/>
      <c r="D305" s="79"/>
      <c r="E305" s="79"/>
      <c r="F305" s="79"/>
      <c r="G305" s="79"/>
      <c r="H305" s="79"/>
    </row>
    <row r="306" spans="2:8" ht="12.75">
      <c r="B306" s="87"/>
      <c r="C306" s="79"/>
      <c r="D306" s="79"/>
      <c r="E306" s="79"/>
      <c r="F306" s="79"/>
      <c r="G306" s="79"/>
      <c r="H306" s="79"/>
    </row>
    <row r="307" spans="2:8" ht="12.75">
      <c r="B307" s="87"/>
      <c r="C307" s="79"/>
      <c r="D307" s="79"/>
      <c r="E307" s="79"/>
      <c r="F307" s="79"/>
      <c r="G307" s="79"/>
      <c r="H307" s="79"/>
    </row>
    <row r="308" spans="2:8" ht="12.75">
      <c r="B308" s="87"/>
      <c r="C308" s="79"/>
      <c r="D308" s="79"/>
      <c r="E308" s="79"/>
      <c r="F308" s="79"/>
      <c r="G308" s="79"/>
      <c r="H308" s="79"/>
    </row>
    <row r="309" spans="2:8" ht="12.75">
      <c r="B309" s="87"/>
      <c r="C309" s="79"/>
      <c r="D309" s="79"/>
      <c r="E309" s="79"/>
      <c r="F309" s="79"/>
      <c r="G309" s="79"/>
      <c r="H309" s="79"/>
    </row>
    <row r="310" spans="2:8" ht="12.75">
      <c r="B310" s="87"/>
      <c r="C310" s="79"/>
      <c r="D310" s="79"/>
      <c r="E310" s="79"/>
      <c r="F310" s="79"/>
      <c r="G310" s="79"/>
      <c r="H310" s="79"/>
    </row>
    <row r="311" spans="2:8" ht="12.75">
      <c r="B311" s="87"/>
      <c r="C311" s="79"/>
      <c r="D311" s="79"/>
      <c r="E311" s="79"/>
      <c r="F311" s="79"/>
      <c r="G311" s="79"/>
      <c r="H311" s="79"/>
    </row>
    <row r="312" spans="2:8" ht="12.75">
      <c r="B312" s="87"/>
      <c r="C312" s="79"/>
      <c r="D312" s="79"/>
      <c r="E312" s="79"/>
      <c r="F312" s="79"/>
      <c r="G312" s="79"/>
      <c r="H312" s="79"/>
    </row>
    <row r="313" spans="2:8" ht="12.75">
      <c r="B313" s="87"/>
      <c r="C313" s="79"/>
      <c r="D313" s="79"/>
      <c r="E313" s="79"/>
      <c r="F313" s="79"/>
      <c r="G313" s="79"/>
      <c r="H313" s="79"/>
    </row>
    <row r="314" spans="2:8" ht="12.75">
      <c r="B314" s="87"/>
      <c r="C314" s="79"/>
      <c r="D314" s="79"/>
      <c r="E314" s="79"/>
      <c r="F314" s="79"/>
      <c r="G314" s="79"/>
      <c r="H314" s="79"/>
    </row>
    <row r="315" spans="2:8" ht="12.75">
      <c r="B315" s="87"/>
      <c r="C315" s="79"/>
      <c r="D315" s="79"/>
      <c r="E315" s="79"/>
      <c r="F315" s="79"/>
      <c r="G315" s="79"/>
      <c r="H315" s="79"/>
    </row>
    <row r="316" spans="2:8" ht="12.75">
      <c r="B316" s="87"/>
      <c r="C316" s="79"/>
      <c r="D316" s="79"/>
      <c r="E316" s="79"/>
      <c r="F316" s="79"/>
      <c r="G316" s="79"/>
      <c r="H316" s="79"/>
    </row>
    <row r="317" spans="2:8" ht="12.75">
      <c r="B317" s="87"/>
      <c r="C317" s="79"/>
      <c r="D317" s="79"/>
      <c r="E317" s="79"/>
      <c r="F317" s="79"/>
      <c r="G317" s="79"/>
      <c r="H317" s="79"/>
    </row>
    <row r="318" spans="2:8" ht="12.75">
      <c r="B318" s="87"/>
      <c r="C318" s="79"/>
      <c r="D318" s="79"/>
      <c r="E318" s="79"/>
      <c r="F318" s="79"/>
      <c r="G318" s="79"/>
      <c r="H318" s="79"/>
    </row>
    <row r="319" spans="2:8" ht="12.75">
      <c r="B319" s="87"/>
      <c r="C319" s="79"/>
      <c r="D319" s="79"/>
      <c r="E319" s="79"/>
      <c r="F319" s="79"/>
      <c r="G319" s="79"/>
      <c r="H319" s="79"/>
    </row>
    <row r="320" spans="2:8" ht="12.75">
      <c r="B320" s="87"/>
      <c r="C320" s="79"/>
      <c r="D320" s="79"/>
      <c r="E320" s="79"/>
      <c r="F320" s="79"/>
      <c r="G320" s="79"/>
      <c r="H320" s="79"/>
    </row>
    <row r="321" spans="2:8" ht="12.75">
      <c r="B321" s="87"/>
      <c r="C321" s="79"/>
      <c r="D321" s="79"/>
      <c r="E321" s="79"/>
      <c r="F321" s="79"/>
      <c r="G321" s="79"/>
      <c r="H321" s="79"/>
    </row>
    <row r="322" spans="2:8" ht="12.75">
      <c r="B322" s="87"/>
      <c r="C322" s="79"/>
      <c r="D322" s="79"/>
      <c r="E322" s="79"/>
      <c r="F322" s="79"/>
      <c r="G322" s="79"/>
      <c r="H322" s="79"/>
    </row>
    <row r="323" spans="2:8" ht="12.75">
      <c r="B323" s="87"/>
      <c r="C323" s="79"/>
      <c r="D323" s="79"/>
      <c r="E323" s="79"/>
      <c r="F323" s="79"/>
      <c r="G323" s="79"/>
      <c r="H323" s="79"/>
    </row>
    <row r="324" spans="2:8" ht="12.75">
      <c r="B324" s="87"/>
      <c r="C324" s="79"/>
      <c r="D324" s="79"/>
      <c r="E324" s="79"/>
      <c r="F324" s="79"/>
      <c r="G324" s="79"/>
      <c r="H324" s="79"/>
    </row>
    <row r="325" spans="2:8" ht="12.75">
      <c r="B325" s="87"/>
      <c r="C325" s="79"/>
      <c r="D325" s="79"/>
      <c r="E325" s="79"/>
      <c r="F325" s="79"/>
      <c r="G325" s="79"/>
      <c r="H325" s="79"/>
    </row>
    <row r="326" spans="2:8" ht="12.75">
      <c r="B326" s="87"/>
      <c r="C326" s="79"/>
      <c r="D326" s="79"/>
      <c r="E326" s="79"/>
      <c r="F326" s="79"/>
      <c r="G326" s="79"/>
      <c r="H326" s="79"/>
    </row>
    <row r="327" spans="2:8" ht="12.75">
      <c r="B327" s="87"/>
      <c r="C327" s="79"/>
      <c r="D327" s="79"/>
      <c r="E327" s="79"/>
      <c r="F327" s="79"/>
      <c r="G327" s="79"/>
      <c r="H327" s="79"/>
    </row>
    <row r="328" spans="2:8" ht="12.75">
      <c r="B328" s="87"/>
      <c r="C328" s="79"/>
      <c r="D328" s="79"/>
      <c r="E328" s="79"/>
      <c r="F328" s="79"/>
      <c r="G328" s="79"/>
      <c r="H328" s="79"/>
    </row>
    <row r="329" spans="2:8" ht="12.75">
      <c r="B329" s="87"/>
      <c r="C329" s="79"/>
      <c r="D329" s="79"/>
      <c r="E329" s="79"/>
      <c r="F329" s="79"/>
      <c r="G329" s="79"/>
      <c r="H329" s="79"/>
    </row>
    <row r="330" spans="2:8" ht="12.75">
      <c r="B330" s="87"/>
      <c r="C330" s="79"/>
      <c r="D330" s="79"/>
      <c r="E330" s="79"/>
      <c r="F330" s="79"/>
      <c r="G330" s="79"/>
      <c r="H330" s="79"/>
    </row>
    <row r="331" spans="2:8" ht="12.75">
      <c r="B331" s="87"/>
      <c r="C331" s="79"/>
      <c r="D331" s="79"/>
      <c r="E331" s="79"/>
      <c r="F331" s="79"/>
      <c r="G331" s="79"/>
      <c r="H331" s="79"/>
    </row>
    <row r="332" spans="2:8" ht="12.75">
      <c r="B332" s="87"/>
      <c r="C332" s="79"/>
      <c r="D332" s="79"/>
      <c r="E332" s="79"/>
      <c r="F332" s="79"/>
      <c r="G332" s="79"/>
      <c r="H332" s="79"/>
    </row>
    <row r="333" spans="2:8" ht="12.75">
      <c r="B333" s="87"/>
      <c r="C333" s="79"/>
      <c r="D333" s="79"/>
      <c r="E333" s="79"/>
      <c r="F333" s="79"/>
      <c r="G333" s="79"/>
      <c r="H333" s="79"/>
    </row>
    <row r="334" spans="2:8" ht="12.75">
      <c r="B334" s="87"/>
      <c r="C334" s="79"/>
      <c r="D334" s="79"/>
      <c r="E334" s="79"/>
      <c r="F334" s="79"/>
      <c r="G334" s="79"/>
      <c r="H334" s="79"/>
    </row>
    <row r="335" spans="2:8" ht="12.75">
      <c r="B335" s="87"/>
      <c r="C335" s="79"/>
      <c r="D335" s="79"/>
      <c r="E335" s="79"/>
      <c r="F335" s="79"/>
      <c r="G335" s="79"/>
      <c r="H335" s="79"/>
    </row>
    <row r="336" spans="2:8" ht="12.75">
      <c r="B336" s="87"/>
      <c r="C336" s="79"/>
      <c r="D336" s="79"/>
      <c r="E336" s="79"/>
      <c r="F336" s="79"/>
      <c r="G336" s="79"/>
      <c r="H336" s="79"/>
    </row>
    <row r="337" spans="2:8" ht="12.75">
      <c r="B337" s="87"/>
      <c r="C337" s="79"/>
      <c r="D337" s="79"/>
      <c r="E337" s="79"/>
      <c r="F337" s="79"/>
      <c r="G337" s="79"/>
      <c r="H337" s="79"/>
    </row>
    <row r="338" spans="2:8" ht="12.75">
      <c r="B338" s="87"/>
      <c r="C338" s="79"/>
      <c r="D338" s="79"/>
      <c r="E338" s="79"/>
      <c r="F338" s="79"/>
      <c r="G338" s="79"/>
      <c r="H338" s="79"/>
    </row>
    <row r="339" spans="2:8" ht="12.75">
      <c r="B339" s="87"/>
      <c r="C339" s="79"/>
      <c r="D339" s="79"/>
      <c r="E339" s="79"/>
      <c r="F339" s="79"/>
      <c r="G339" s="79"/>
      <c r="H339" s="79"/>
    </row>
    <row r="340" spans="2:8" ht="12.75">
      <c r="B340" s="87"/>
      <c r="C340" s="79"/>
      <c r="D340" s="79"/>
      <c r="E340" s="79"/>
      <c r="F340" s="79"/>
      <c r="G340" s="79"/>
      <c r="H340" s="79"/>
    </row>
    <row r="341" spans="2:8" ht="12.75">
      <c r="B341" s="87"/>
      <c r="C341" s="79"/>
      <c r="D341" s="79"/>
      <c r="E341" s="79"/>
      <c r="F341" s="79"/>
      <c r="G341" s="79"/>
      <c r="H341" s="79"/>
    </row>
    <row r="342" spans="2:8" ht="12.75">
      <c r="B342" s="87"/>
      <c r="C342" s="79"/>
      <c r="D342" s="79"/>
      <c r="E342" s="79"/>
      <c r="F342" s="79"/>
      <c r="G342" s="79"/>
      <c r="H342" s="79"/>
    </row>
    <row r="343" spans="2:8" ht="12.75">
      <c r="B343" s="87"/>
      <c r="C343" s="79"/>
      <c r="D343" s="79"/>
      <c r="E343" s="79"/>
      <c r="F343" s="79"/>
      <c r="G343" s="79"/>
      <c r="H343" s="79"/>
    </row>
    <row r="344" spans="2:8" ht="12.75">
      <c r="B344" s="87"/>
      <c r="C344" s="79"/>
      <c r="D344" s="79"/>
      <c r="E344" s="79"/>
      <c r="F344" s="79"/>
      <c r="G344" s="79"/>
      <c r="H344" s="79"/>
    </row>
    <row r="345" spans="2:8" ht="12.75">
      <c r="B345" s="87"/>
      <c r="C345" s="79"/>
      <c r="D345" s="79"/>
      <c r="E345" s="79"/>
      <c r="F345" s="79"/>
      <c r="G345" s="79"/>
      <c r="H345" s="79"/>
    </row>
    <row r="346" spans="2:8" ht="12.75">
      <c r="B346" s="87"/>
      <c r="C346" s="79"/>
      <c r="D346" s="79"/>
      <c r="E346" s="79"/>
      <c r="F346" s="79"/>
      <c r="G346" s="79"/>
      <c r="H346" s="79"/>
    </row>
    <row r="347" spans="2:8" ht="12.75">
      <c r="B347" s="87"/>
      <c r="C347" s="79"/>
      <c r="D347" s="79"/>
      <c r="E347" s="79"/>
      <c r="F347" s="79"/>
      <c r="G347" s="79"/>
      <c r="H347" s="79"/>
    </row>
    <row r="348" spans="2:8" ht="12.75">
      <c r="B348" s="87"/>
      <c r="C348" s="79"/>
      <c r="D348" s="79"/>
      <c r="E348" s="79"/>
      <c r="F348" s="79"/>
      <c r="G348" s="79"/>
      <c r="H348" s="79"/>
    </row>
    <row r="349" spans="2:8" ht="12.75">
      <c r="B349" s="87"/>
      <c r="C349" s="79"/>
      <c r="D349" s="79"/>
      <c r="E349" s="79"/>
      <c r="F349" s="79"/>
      <c r="G349" s="79"/>
      <c r="H349" s="79"/>
    </row>
    <row r="350" spans="2:8" ht="12.75">
      <c r="B350" s="87"/>
      <c r="C350" s="79"/>
      <c r="D350" s="79"/>
      <c r="E350" s="79"/>
      <c r="F350" s="79"/>
      <c r="G350" s="79"/>
      <c r="H350" s="79"/>
    </row>
    <row r="351" spans="2:8" ht="12.75">
      <c r="B351" s="87"/>
      <c r="C351" s="79"/>
      <c r="D351" s="79"/>
      <c r="E351" s="79"/>
      <c r="F351" s="79"/>
      <c r="G351" s="79"/>
      <c r="H351" s="79"/>
    </row>
    <row r="352" spans="2:8" ht="12.75">
      <c r="B352" s="87"/>
      <c r="C352" s="79"/>
      <c r="D352" s="79"/>
      <c r="E352" s="79"/>
      <c r="F352" s="79"/>
      <c r="G352" s="79"/>
      <c r="H352" s="79"/>
    </row>
    <row r="353" spans="2:8" ht="12.75">
      <c r="B353" s="87"/>
      <c r="C353" s="79"/>
      <c r="D353" s="79"/>
      <c r="E353" s="79"/>
      <c r="F353" s="79"/>
      <c r="G353" s="79"/>
      <c r="H353" s="79"/>
    </row>
    <row r="354" spans="2:8" ht="12.75">
      <c r="B354" s="87"/>
      <c r="C354" s="79"/>
      <c r="D354" s="79"/>
      <c r="E354" s="79"/>
      <c r="F354" s="79"/>
      <c r="G354" s="79"/>
      <c r="H354" s="79"/>
    </row>
    <row r="355" spans="2:8" ht="12.75">
      <c r="B355" s="87"/>
      <c r="C355" s="79"/>
      <c r="D355" s="79"/>
      <c r="E355" s="79"/>
      <c r="F355" s="79"/>
      <c r="G355" s="79"/>
      <c r="H355" s="79"/>
    </row>
    <row r="356" spans="2:8" ht="12.75">
      <c r="B356" s="87"/>
      <c r="C356" s="79"/>
      <c r="D356" s="79"/>
      <c r="E356" s="79"/>
      <c r="F356" s="79"/>
      <c r="G356" s="79"/>
      <c r="H356" s="79"/>
    </row>
    <row r="357" spans="2:8" ht="12.75">
      <c r="B357" s="87"/>
      <c r="C357" s="79"/>
      <c r="D357" s="79"/>
      <c r="E357" s="79"/>
      <c r="F357" s="79"/>
      <c r="G357" s="79"/>
      <c r="H357" s="79"/>
    </row>
    <row r="358" spans="2:8" ht="12.75">
      <c r="B358" s="87"/>
      <c r="C358" s="79"/>
      <c r="D358" s="79"/>
      <c r="E358" s="79"/>
      <c r="F358" s="79"/>
      <c r="G358" s="79"/>
      <c r="H358" s="79"/>
    </row>
    <row r="359" spans="2:8" ht="12.75">
      <c r="B359" s="87"/>
      <c r="C359" s="79"/>
      <c r="D359" s="79"/>
      <c r="E359" s="79"/>
      <c r="F359" s="79"/>
      <c r="G359" s="79"/>
      <c r="H359" s="79"/>
    </row>
    <row r="360" spans="2:8" ht="12.75">
      <c r="B360" s="87"/>
      <c r="C360" s="79"/>
      <c r="D360" s="79"/>
      <c r="E360" s="79"/>
      <c r="F360" s="79"/>
      <c r="G360" s="79"/>
      <c r="H360" s="79"/>
    </row>
    <row r="361" spans="2:8" ht="12.75">
      <c r="B361" s="87"/>
      <c r="C361" s="79"/>
      <c r="D361" s="79"/>
      <c r="E361" s="79"/>
      <c r="F361" s="79"/>
      <c r="G361" s="79"/>
      <c r="H361" s="79"/>
    </row>
    <row r="362" spans="2:8" ht="12.75">
      <c r="B362" s="87"/>
      <c r="C362" s="79"/>
      <c r="D362" s="79"/>
      <c r="E362" s="79"/>
      <c r="F362" s="79"/>
      <c r="G362" s="79"/>
      <c r="H362" s="79"/>
    </row>
    <row r="363" spans="2:8" ht="12.75">
      <c r="B363" s="87"/>
      <c r="C363" s="79"/>
      <c r="D363" s="79"/>
      <c r="E363" s="79"/>
      <c r="F363" s="79"/>
      <c r="G363" s="79"/>
      <c r="H363" s="79"/>
    </row>
    <row r="364" spans="2:8" ht="12.75">
      <c r="B364" s="87"/>
      <c r="C364" s="79"/>
      <c r="D364" s="79"/>
      <c r="E364" s="79"/>
      <c r="F364" s="79"/>
      <c r="G364" s="79"/>
      <c r="H364" s="79"/>
    </row>
    <row r="365" spans="2:8" ht="12.75">
      <c r="B365" s="87"/>
      <c r="C365" s="79"/>
      <c r="D365" s="79"/>
      <c r="E365" s="79"/>
      <c r="F365" s="79"/>
      <c r="G365" s="79"/>
      <c r="H365" s="79"/>
    </row>
    <row r="366" spans="2:8" ht="12.75">
      <c r="B366" s="87"/>
      <c r="C366" s="79"/>
      <c r="D366" s="79"/>
      <c r="E366" s="79"/>
      <c r="F366" s="79"/>
      <c r="G366" s="79"/>
      <c r="H366" s="79"/>
    </row>
    <row r="367" spans="2:8" ht="12.75">
      <c r="B367" s="87"/>
      <c r="C367" s="79"/>
      <c r="D367" s="79"/>
      <c r="E367" s="79"/>
      <c r="F367" s="79"/>
      <c r="G367" s="79"/>
      <c r="H367" s="79"/>
    </row>
    <row r="368" spans="2:8" ht="12.75">
      <c r="B368" s="87"/>
      <c r="C368" s="79"/>
      <c r="D368" s="79"/>
      <c r="E368" s="79"/>
      <c r="F368" s="79"/>
      <c r="G368" s="79"/>
      <c r="H368" s="79"/>
    </row>
    <row r="369" spans="2:8" ht="12.75">
      <c r="B369" s="87"/>
      <c r="C369" s="79"/>
      <c r="D369" s="79"/>
      <c r="E369" s="79"/>
      <c r="F369" s="79"/>
      <c r="G369" s="79"/>
      <c r="H369" s="79"/>
    </row>
    <row r="370" spans="2:8" ht="12.75">
      <c r="B370" s="87"/>
      <c r="C370" s="79"/>
      <c r="D370" s="79"/>
      <c r="E370" s="79"/>
      <c r="F370" s="79"/>
      <c r="G370" s="79"/>
      <c r="H370" s="79"/>
    </row>
    <row r="371" spans="2:8" ht="12.75">
      <c r="B371" s="87"/>
      <c r="C371" s="79"/>
      <c r="D371" s="79"/>
      <c r="E371" s="79"/>
      <c r="F371" s="79"/>
      <c r="G371" s="79"/>
      <c r="H371" s="79"/>
    </row>
    <row r="372" spans="2:8" ht="12.75">
      <c r="B372" s="87"/>
      <c r="C372" s="79"/>
      <c r="D372" s="79"/>
      <c r="E372" s="79"/>
      <c r="F372" s="79"/>
      <c r="G372" s="79"/>
      <c r="H372" s="79"/>
    </row>
    <row r="373" spans="2:8" ht="12.75">
      <c r="B373" s="87"/>
      <c r="C373" s="79"/>
      <c r="D373" s="79"/>
      <c r="E373" s="79"/>
      <c r="F373" s="79"/>
      <c r="G373" s="79"/>
      <c r="H373" s="79"/>
    </row>
    <row r="374" spans="2:8" ht="12.75">
      <c r="B374" s="87"/>
      <c r="C374" s="79"/>
      <c r="D374" s="79"/>
      <c r="E374" s="79"/>
      <c r="F374" s="79"/>
      <c r="G374" s="79"/>
      <c r="H374" s="79"/>
    </row>
    <row r="375" spans="2:8" ht="12.75">
      <c r="B375" s="87"/>
      <c r="C375" s="79"/>
      <c r="D375" s="79"/>
      <c r="E375" s="79"/>
      <c r="F375" s="79"/>
      <c r="G375" s="79"/>
      <c r="H375" s="79"/>
    </row>
    <row r="376" spans="2:8" ht="12.75">
      <c r="B376" s="87"/>
      <c r="C376" s="79"/>
      <c r="D376" s="79"/>
      <c r="E376" s="79"/>
      <c r="F376" s="79"/>
      <c r="G376" s="79"/>
      <c r="H376" s="79"/>
    </row>
    <row r="377" spans="2:8" ht="12.75">
      <c r="B377" s="87"/>
      <c r="C377" s="79"/>
      <c r="D377" s="79"/>
      <c r="E377" s="79"/>
      <c r="F377" s="79"/>
      <c r="G377" s="79"/>
      <c r="H377" s="79"/>
    </row>
    <row r="378" spans="2:8" ht="12.75">
      <c r="B378" s="87"/>
      <c r="C378" s="79"/>
      <c r="D378" s="79"/>
      <c r="E378" s="79"/>
      <c r="F378" s="79"/>
      <c r="G378" s="79"/>
      <c r="H378" s="79"/>
    </row>
    <row r="379" spans="2:8" ht="12.75">
      <c r="B379" s="87"/>
      <c r="C379" s="79"/>
      <c r="D379" s="79"/>
      <c r="E379" s="79"/>
      <c r="F379" s="79"/>
      <c r="G379" s="79"/>
      <c r="H379" s="79"/>
    </row>
    <row r="380" spans="2:8" ht="12.75">
      <c r="B380" s="87"/>
      <c r="C380" s="79"/>
      <c r="D380" s="79"/>
      <c r="E380" s="79"/>
      <c r="F380" s="79"/>
      <c r="G380" s="79"/>
      <c r="H380" s="79"/>
    </row>
    <row r="381" spans="2:8" ht="12.75">
      <c r="B381" s="87"/>
      <c r="C381" s="79"/>
      <c r="D381" s="79"/>
      <c r="E381" s="79"/>
      <c r="F381" s="79"/>
      <c r="G381" s="79"/>
      <c r="H381" s="79"/>
    </row>
    <row r="382" spans="2:8" ht="12.75">
      <c r="B382" s="87"/>
      <c r="C382" s="79"/>
      <c r="D382" s="79"/>
      <c r="E382" s="79"/>
      <c r="F382" s="79"/>
      <c r="G382" s="79"/>
      <c r="H382" s="79"/>
    </row>
    <row r="383" spans="2:8" ht="12.75">
      <c r="B383" s="87"/>
      <c r="C383" s="79"/>
      <c r="D383" s="79"/>
      <c r="E383" s="79"/>
      <c r="F383" s="79"/>
      <c r="G383" s="79"/>
      <c r="H383" s="79"/>
    </row>
    <row r="384" spans="2:8" ht="12.75">
      <c r="B384" s="87"/>
      <c r="C384" s="79"/>
      <c r="D384" s="79"/>
      <c r="E384" s="79"/>
      <c r="F384" s="79"/>
      <c r="G384" s="79"/>
      <c r="H384" s="79"/>
    </row>
    <row r="385" spans="2:8" ht="12.75">
      <c r="B385" s="87"/>
      <c r="C385" s="79"/>
      <c r="D385" s="79"/>
      <c r="E385" s="79"/>
      <c r="F385" s="79"/>
      <c r="G385" s="79"/>
      <c r="H385" s="79"/>
    </row>
    <row r="386" spans="2:8" ht="12.75">
      <c r="B386" s="87"/>
      <c r="C386" s="79"/>
      <c r="D386" s="79"/>
      <c r="E386" s="79"/>
      <c r="F386" s="79"/>
      <c r="G386" s="79"/>
      <c r="H386" s="79"/>
    </row>
    <row r="387" spans="2:8" ht="12.75">
      <c r="B387" s="87"/>
      <c r="C387" s="79"/>
      <c r="D387" s="79"/>
      <c r="E387" s="79"/>
      <c r="F387" s="79"/>
      <c r="G387" s="79"/>
      <c r="H387" s="79"/>
    </row>
    <row r="388" spans="2:8" ht="12.75">
      <c r="B388" s="87"/>
      <c r="C388" s="79"/>
      <c r="D388" s="79"/>
      <c r="E388" s="79"/>
      <c r="F388" s="79"/>
      <c r="G388" s="79"/>
      <c r="H388" s="79"/>
    </row>
    <row r="389" spans="2:8" ht="12.75">
      <c r="B389" s="87"/>
      <c r="C389" s="79"/>
      <c r="D389" s="79"/>
      <c r="E389" s="79"/>
      <c r="F389" s="79"/>
      <c r="G389" s="79"/>
      <c r="H389" s="79"/>
    </row>
    <row r="390" spans="2:8" ht="12.75">
      <c r="B390" s="87"/>
      <c r="C390" s="79"/>
      <c r="D390" s="79"/>
      <c r="E390" s="79"/>
      <c r="F390" s="79"/>
      <c r="G390" s="79"/>
      <c r="H390" s="79"/>
    </row>
    <row r="391" spans="2:8" ht="12.75">
      <c r="B391" s="87"/>
      <c r="C391" s="79"/>
      <c r="D391" s="79"/>
      <c r="E391" s="79"/>
      <c r="F391" s="79"/>
      <c r="G391" s="79"/>
      <c r="H391" s="79"/>
    </row>
    <row r="392" spans="2:8" ht="12.75">
      <c r="B392" s="87"/>
      <c r="C392" s="79"/>
      <c r="D392" s="79"/>
      <c r="E392" s="79"/>
      <c r="F392" s="79"/>
      <c r="G392" s="79"/>
      <c r="H392" s="79"/>
    </row>
    <row r="393" spans="2:8" ht="12.75">
      <c r="B393" s="87"/>
      <c r="C393" s="79"/>
      <c r="D393" s="79"/>
      <c r="E393" s="79"/>
      <c r="F393" s="79"/>
      <c r="G393" s="79"/>
      <c r="H393" s="79"/>
    </row>
    <row r="394" spans="2:8" ht="12.75">
      <c r="B394" s="87"/>
      <c r="C394" s="79"/>
      <c r="D394" s="79"/>
      <c r="E394" s="79"/>
      <c r="F394" s="79"/>
      <c r="G394" s="79"/>
      <c r="H394" s="79"/>
    </row>
    <row r="395" spans="2:8" ht="12.75">
      <c r="B395" s="87"/>
      <c r="C395" s="79"/>
      <c r="D395" s="79"/>
      <c r="E395" s="79"/>
      <c r="F395" s="79"/>
      <c r="G395" s="79"/>
      <c r="H395" s="79"/>
    </row>
    <row r="396" spans="2:8" ht="12.75">
      <c r="B396" s="87"/>
      <c r="C396" s="79"/>
      <c r="D396" s="79"/>
      <c r="E396" s="79"/>
      <c r="F396" s="79"/>
      <c r="G396" s="79"/>
      <c r="H396" s="79"/>
    </row>
    <row r="397" spans="2:8" ht="12.75">
      <c r="B397" s="87"/>
      <c r="C397" s="79"/>
      <c r="D397" s="79"/>
      <c r="E397" s="79"/>
      <c r="F397" s="79"/>
      <c r="G397" s="79"/>
      <c r="H397" s="79"/>
    </row>
    <row r="398" spans="2:8" ht="12.75">
      <c r="B398" s="87"/>
      <c r="C398" s="79"/>
      <c r="D398" s="79"/>
      <c r="E398" s="79"/>
      <c r="F398" s="79"/>
      <c r="G398" s="79"/>
      <c r="H398" s="79"/>
    </row>
    <row r="399" spans="2:8" ht="12.75">
      <c r="B399" s="87"/>
      <c r="C399" s="79"/>
      <c r="D399" s="79"/>
      <c r="E399" s="79"/>
      <c r="F399" s="79"/>
      <c r="G399" s="79"/>
      <c r="H399" s="79"/>
    </row>
    <row r="400" spans="2:8" ht="12.75">
      <c r="B400" s="87"/>
      <c r="C400" s="79"/>
      <c r="D400" s="79"/>
      <c r="E400" s="79"/>
      <c r="F400" s="79"/>
      <c r="G400" s="79"/>
      <c r="H400" s="79"/>
    </row>
    <row r="401" spans="2:8" ht="12.75">
      <c r="B401" s="87"/>
      <c r="C401" s="79"/>
      <c r="D401" s="79"/>
      <c r="E401" s="79"/>
      <c r="F401" s="79"/>
      <c r="G401" s="79"/>
      <c r="H401" s="79"/>
    </row>
    <row r="402" spans="2:8" ht="12.75">
      <c r="B402" s="87"/>
      <c r="C402" s="79"/>
      <c r="D402" s="79"/>
      <c r="E402" s="79"/>
      <c r="F402" s="79"/>
      <c r="G402" s="79"/>
      <c r="H402" s="79"/>
    </row>
    <row r="403" spans="2:8" ht="12.75">
      <c r="B403" s="87"/>
      <c r="C403" s="79"/>
      <c r="D403" s="79"/>
      <c r="E403" s="79"/>
      <c r="F403" s="79"/>
      <c r="G403" s="79"/>
      <c r="H403" s="79"/>
    </row>
    <row r="404" spans="2:8" ht="12.75">
      <c r="B404" s="87"/>
      <c r="C404" s="79"/>
      <c r="D404" s="79"/>
      <c r="E404" s="79"/>
      <c r="F404" s="79"/>
      <c r="G404" s="79"/>
      <c r="H404" s="79"/>
    </row>
    <row r="405" spans="2:8" ht="12.75">
      <c r="B405" s="87"/>
      <c r="C405" s="79"/>
      <c r="D405" s="79"/>
      <c r="E405" s="79"/>
      <c r="F405" s="79"/>
      <c r="G405" s="79"/>
      <c r="H405" s="79"/>
    </row>
    <row r="406" spans="2:8" ht="12.75">
      <c r="B406" s="87"/>
      <c r="C406" s="79"/>
      <c r="D406" s="79"/>
      <c r="E406" s="79"/>
      <c r="F406" s="79"/>
      <c r="G406" s="79"/>
      <c r="H406" s="79"/>
    </row>
    <row r="407" spans="2:8" ht="12.75">
      <c r="B407" s="87"/>
      <c r="C407" s="79"/>
      <c r="D407" s="79"/>
      <c r="E407" s="79"/>
      <c r="F407" s="79"/>
      <c r="G407" s="79"/>
      <c r="H407" s="79"/>
    </row>
    <row r="408" spans="2:8" ht="12.75">
      <c r="B408" s="87"/>
      <c r="C408" s="79"/>
      <c r="D408" s="79"/>
      <c r="E408" s="79"/>
      <c r="F408" s="79"/>
      <c r="G408" s="79"/>
      <c r="H408" s="79"/>
    </row>
    <row r="409" spans="2:8" ht="12.75">
      <c r="B409" s="87"/>
      <c r="C409" s="79"/>
      <c r="D409" s="79"/>
      <c r="E409" s="79"/>
      <c r="F409" s="79"/>
      <c r="G409" s="79"/>
      <c r="H409" s="79"/>
    </row>
    <row r="410" spans="2:8" ht="12.75">
      <c r="B410" s="87"/>
      <c r="C410" s="79"/>
      <c r="D410" s="79"/>
      <c r="E410" s="79"/>
      <c r="F410" s="79"/>
      <c r="G410" s="79"/>
      <c r="H410" s="79"/>
    </row>
    <row r="411" spans="2:8" ht="12.75">
      <c r="B411" s="87"/>
      <c r="C411" s="79"/>
      <c r="D411" s="79"/>
      <c r="E411" s="79"/>
      <c r="F411" s="79"/>
      <c r="G411" s="79"/>
      <c r="H411" s="79"/>
    </row>
    <row r="412" spans="2:8" ht="12.75">
      <c r="B412" s="87"/>
      <c r="C412" s="79"/>
      <c r="D412" s="79"/>
      <c r="E412" s="79"/>
      <c r="F412" s="79"/>
      <c r="G412" s="79"/>
      <c r="H412" s="79"/>
    </row>
    <row r="413" spans="2:8" ht="12.75">
      <c r="B413" s="87"/>
      <c r="C413" s="79"/>
      <c r="D413" s="79"/>
      <c r="E413" s="79"/>
      <c r="F413" s="79"/>
      <c r="G413" s="79"/>
      <c r="H413" s="79"/>
    </row>
    <row r="414" spans="2:8" ht="12.75">
      <c r="B414" s="87"/>
      <c r="C414" s="79"/>
      <c r="D414" s="79"/>
      <c r="E414" s="79"/>
      <c r="F414" s="79"/>
      <c r="G414" s="79"/>
      <c r="H414" s="79"/>
    </row>
    <row r="415" spans="2:8" ht="12.75">
      <c r="B415" s="87"/>
      <c r="C415" s="79"/>
      <c r="D415" s="79"/>
      <c r="E415" s="79"/>
      <c r="F415" s="79"/>
      <c r="G415" s="79"/>
      <c r="H415" s="79"/>
    </row>
    <row r="416" spans="2:8" ht="12.75">
      <c r="B416" s="87"/>
      <c r="C416" s="79"/>
      <c r="D416" s="79"/>
      <c r="E416" s="79"/>
      <c r="F416" s="79"/>
      <c r="G416" s="79"/>
      <c r="H416" s="79"/>
    </row>
    <row r="417" spans="2:8" ht="12.75">
      <c r="B417" s="87"/>
      <c r="C417" s="79"/>
      <c r="D417" s="79"/>
      <c r="E417" s="79"/>
      <c r="F417" s="79"/>
      <c r="G417" s="79"/>
      <c r="H417" s="79"/>
    </row>
    <row r="418" spans="2:8" ht="12.75">
      <c r="B418" s="87"/>
      <c r="C418" s="79"/>
      <c r="D418" s="79"/>
      <c r="E418" s="79"/>
      <c r="F418" s="79"/>
      <c r="G418" s="79"/>
      <c r="H418" s="79"/>
    </row>
    <row r="419" spans="2:8" ht="12.75">
      <c r="B419" s="87"/>
      <c r="C419" s="79"/>
      <c r="D419" s="79"/>
      <c r="E419" s="79"/>
      <c r="F419" s="79"/>
      <c r="G419" s="79"/>
      <c r="H419" s="79"/>
    </row>
    <row r="420" spans="2:8" ht="12.75">
      <c r="B420" s="87"/>
      <c r="C420" s="79"/>
      <c r="D420" s="79"/>
      <c r="E420" s="79"/>
      <c r="F420" s="79"/>
      <c r="G420" s="79"/>
      <c r="H420" s="79"/>
    </row>
    <row r="421" spans="2:8" ht="12.75">
      <c r="B421" s="87"/>
      <c r="C421" s="79"/>
      <c r="D421" s="79"/>
      <c r="E421" s="79"/>
      <c r="F421" s="79"/>
      <c r="G421" s="79"/>
      <c r="H421" s="79"/>
    </row>
    <row r="422" spans="2:8" ht="12.75">
      <c r="B422" s="87"/>
      <c r="C422" s="79"/>
      <c r="D422" s="79"/>
      <c r="E422" s="79"/>
      <c r="F422" s="79"/>
      <c r="G422" s="79"/>
      <c r="H422" s="79"/>
    </row>
    <row r="423" spans="2:8" ht="12.75">
      <c r="B423" s="87"/>
      <c r="C423" s="79"/>
      <c r="D423" s="79"/>
      <c r="E423" s="79"/>
      <c r="F423" s="79"/>
      <c r="G423" s="79"/>
      <c r="H423" s="79"/>
    </row>
    <row r="424" spans="2:8" ht="12.75">
      <c r="B424" s="87"/>
      <c r="C424" s="79"/>
      <c r="D424" s="79"/>
      <c r="E424" s="79"/>
      <c r="F424" s="79"/>
      <c r="G424" s="79"/>
      <c r="H424" s="79"/>
    </row>
    <row r="425" spans="2:8" ht="12.75">
      <c r="B425" s="87"/>
      <c r="C425" s="79"/>
      <c r="D425" s="79"/>
      <c r="E425" s="79"/>
      <c r="F425" s="79"/>
      <c r="G425" s="79"/>
      <c r="H425" s="79"/>
    </row>
    <row r="426" spans="2:8" ht="12.75">
      <c r="B426" s="87"/>
      <c r="C426" s="79"/>
      <c r="D426" s="79"/>
      <c r="E426" s="79"/>
      <c r="F426" s="79"/>
      <c r="G426" s="79"/>
      <c r="H426" s="79"/>
    </row>
    <row r="427" spans="2:8" ht="12.75">
      <c r="B427" s="87"/>
      <c r="C427" s="79"/>
      <c r="D427" s="79"/>
      <c r="E427" s="79"/>
      <c r="F427" s="79"/>
      <c r="G427" s="79"/>
      <c r="H427" s="79"/>
    </row>
    <row r="428" spans="2:8" ht="12.75">
      <c r="B428" s="87"/>
      <c r="C428" s="79"/>
      <c r="D428" s="79"/>
      <c r="E428" s="79"/>
      <c r="F428" s="79"/>
      <c r="G428" s="79"/>
      <c r="H428" s="79"/>
    </row>
    <row r="429" spans="2:8" ht="12.75">
      <c r="B429" s="87"/>
      <c r="C429" s="79"/>
      <c r="D429" s="79"/>
      <c r="E429" s="79"/>
      <c r="F429" s="79"/>
      <c r="G429" s="79"/>
      <c r="H429" s="79"/>
    </row>
    <row r="430" spans="2:8" ht="12.75">
      <c r="B430" s="87"/>
      <c r="C430" s="79"/>
      <c r="D430" s="79"/>
      <c r="E430" s="79"/>
      <c r="F430" s="79"/>
      <c r="G430" s="79"/>
      <c r="H430" s="79"/>
    </row>
    <row r="431" spans="2:8" ht="12.75">
      <c r="B431" s="87"/>
      <c r="C431" s="79"/>
      <c r="D431" s="79"/>
      <c r="E431" s="79"/>
      <c r="F431" s="79"/>
      <c r="G431" s="79"/>
      <c r="H431" s="79"/>
    </row>
    <row r="432" spans="2:8" ht="12.75">
      <c r="B432" s="87"/>
      <c r="C432" s="79"/>
      <c r="D432" s="79"/>
      <c r="E432" s="79"/>
      <c r="F432" s="79"/>
      <c r="G432" s="79"/>
      <c r="H432" s="79"/>
    </row>
    <row r="433" spans="2:8" ht="12.75">
      <c r="B433" s="87"/>
      <c r="C433" s="79"/>
      <c r="D433" s="79"/>
      <c r="E433" s="79"/>
      <c r="F433" s="79"/>
      <c r="G433" s="79"/>
      <c r="H433" s="79"/>
    </row>
    <row r="434" spans="2:8" ht="12.75">
      <c r="B434" s="87"/>
      <c r="C434" s="79"/>
      <c r="D434" s="79"/>
      <c r="E434" s="79"/>
      <c r="F434" s="79"/>
      <c r="G434" s="79"/>
      <c r="H434" s="79"/>
    </row>
    <row r="435" spans="2:8" ht="12.75">
      <c r="B435" s="87"/>
      <c r="C435" s="79"/>
      <c r="D435" s="79"/>
      <c r="E435" s="79"/>
      <c r="F435" s="79"/>
      <c r="G435" s="79"/>
      <c r="H435" s="79"/>
    </row>
    <row r="436" spans="2:8" ht="12.75">
      <c r="B436" s="87"/>
      <c r="C436" s="79"/>
      <c r="D436" s="79"/>
      <c r="E436" s="79"/>
      <c r="F436" s="79"/>
      <c r="G436" s="79"/>
      <c r="H436" s="79"/>
    </row>
    <row r="437" spans="2:8" ht="12.75">
      <c r="B437" s="87"/>
      <c r="C437" s="79"/>
      <c r="D437" s="79"/>
      <c r="E437" s="79"/>
      <c r="F437" s="79"/>
      <c r="G437" s="79"/>
      <c r="H437" s="79"/>
    </row>
    <row r="438" spans="2:8" ht="12.75">
      <c r="B438" s="87"/>
      <c r="C438" s="79"/>
      <c r="D438" s="79"/>
      <c r="E438" s="79"/>
      <c r="F438" s="79"/>
      <c r="G438" s="79"/>
      <c r="H438" s="79"/>
    </row>
    <row r="439" spans="2:8" ht="12.75">
      <c r="B439" s="87"/>
      <c r="C439" s="79"/>
      <c r="D439" s="79"/>
      <c r="E439" s="79"/>
      <c r="F439" s="79"/>
      <c r="G439" s="79"/>
      <c r="H439" s="79"/>
    </row>
    <row r="440" spans="2:8" ht="12.75">
      <c r="B440" s="87"/>
      <c r="C440" s="79"/>
      <c r="D440" s="79"/>
      <c r="E440" s="79"/>
      <c r="F440" s="79"/>
      <c r="G440" s="79"/>
      <c r="H440" s="79"/>
    </row>
    <row r="441" spans="2:8" ht="12.75">
      <c r="B441" s="87"/>
      <c r="C441" s="79"/>
      <c r="D441" s="79"/>
      <c r="E441" s="79"/>
      <c r="F441" s="79"/>
      <c r="G441" s="79"/>
      <c r="H441" s="79"/>
    </row>
    <row r="442" spans="2:8" ht="12.75">
      <c r="B442" s="87"/>
      <c r="C442" s="79"/>
      <c r="D442" s="79"/>
      <c r="E442" s="79"/>
      <c r="F442" s="79"/>
      <c r="G442" s="79"/>
      <c r="H442" s="79"/>
    </row>
    <row r="443" spans="2:8" ht="12.75">
      <c r="B443" s="87"/>
      <c r="C443" s="79"/>
      <c r="D443" s="79"/>
      <c r="E443" s="79"/>
      <c r="F443" s="79"/>
      <c r="G443" s="79"/>
      <c r="H443" s="79"/>
    </row>
    <row r="444" spans="2:8" ht="12.75">
      <c r="B444" s="87"/>
      <c r="C444" s="79"/>
      <c r="D444" s="79"/>
      <c r="E444" s="79"/>
      <c r="F444" s="79"/>
      <c r="G444" s="79"/>
      <c r="H444" s="79"/>
    </row>
    <row r="445" spans="2:8" ht="12.75">
      <c r="B445" s="87"/>
      <c r="C445" s="79"/>
      <c r="D445" s="79"/>
      <c r="E445" s="79"/>
      <c r="F445" s="79"/>
      <c r="G445" s="79"/>
      <c r="H445" s="79"/>
    </row>
    <row r="446" spans="2:8" ht="12.75">
      <c r="B446" s="87"/>
      <c r="C446" s="79"/>
      <c r="D446" s="79"/>
      <c r="E446" s="79"/>
      <c r="F446" s="79"/>
      <c r="G446" s="79"/>
      <c r="H446" s="79"/>
    </row>
    <row r="447" spans="2:8" ht="12.75">
      <c r="B447" s="87"/>
      <c r="C447" s="79"/>
      <c r="D447" s="79"/>
      <c r="E447" s="79"/>
      <c r="F447" s="79"/>
      <c r="G447" s="79"/>
      <c r="H447" s="79"/>
    </row>
    <row r="448" spans="2:8" ht="12.75">
      <c r="B448" s="87"/>
      <c r="C448" s="79"/>
      <c r="D448" s="79"/>
      <c r="E448" s="79"/>
      <c r="F448" s="79"/>
      <c r="G448" s="79"/>
      <c r="H448" s="79"/>
    </row>
    <row r="449" spans="2:8" ht="12.75">
      <c r="B449" s="87"/>
      <c r="C449" s="79"/>
      <c r="D449" s="79"/>
      <c r="E449" s="79"/>
      <c r="F449" s="79"/>
      <c r="G449" s="79"/>
      <c r="H449" s="79"/>
    </row>
    <row r="450" spans="2:8" ht="12.75">
      <c r="B450" s="87"/>
      <c r="C450" s="79"/>
      <c r="D450" s="79"/>
      <c r="E450" s="79"/>
      <c r="F450" s="79"/>
      <c r="G450" s="79"/>
      <c r="H450" s="79"/>
    </row>
    <row r="451" spans="2:8" ht="12.75">
      <c r="B451" s="87"/>
      <c r="C451" s="79"/>
      <c r="D451" s="79"/>
      <c r="E451" s="79"/>
      <c r="F451" s="79"/>
      <c r="G451" s="79"/>
      <c r="H451" s="79"/>
    </row>
    <row r="452" spans="2:8" ht="12.75">
      <c r="B452" s="87"/>
      <c r="C452" s="79"/>
      <c r="D452" s="79"/>
      <c r="E452" s="79"/>
      <c r="F452" s="79"/>
      <c r="G452" s="79"/>
      <c r="H452" s="79"/>
    </row>
    <row r="453" spans="2:8" ht="12.75">
      <c r="B453" s="87"/>
      <c r="C453" s="79"/>
      <c r="D453" s="79"/>
      <c r="E453" s="79"/>
      <c r="F453" s="79"/>
      <c r="G453" s="79"/>
      <c r="H453" s="79"/>
    </row>
    <row r="454" spans="2:8" ht="12.75">
      <c r="B454" s="87"/>
      <c r="C454" s="79"/>
      <c r="D454" s="79"/>
      <c r="E454" s="79"/>
      <c r="F454" s="79"/>
      <c r="G454" s="79"/>
      <c r="H454" s="79"/>
    </row>
    <row r="455" spans="2:8" ht="12.75">
      <c r="B455" s="87"/>
      <c r="C455" s="79"/>
      <c r="D455" s="79"/>
      <c r="E455" s="79"/>
      <c r="F455" s="79"/>
      <c r="G455" s="79"/>
      <c r="H455" s="79"/>
    </row>
    <row r="456" spans="2:8" ht="12.75">
      <c r="B456" s="87"/>
      <c r="C456" s="79"/>
      <c r="D456" s="79"/>
      <c r="E456" s="79"/>
      <c r="F456" s="79"/>
      <c r="G456" s="79"/>
      <c r="H456" s="79"/>
    </row>
    <row r="457" spans="2:8" ht="12.75">
      <c r="B457" s="87"/>
      <c r="C457" s="79"/>
      <c r="D457" s="79"/>
      <c r="E457" s="79"/>
      <c r="F457" s="79"/>
      <c r="G457" s="79"/>
      <c r="H457" s="79"/>
    </row>
    <row r="458" spans="2:8" ht="12.75">
      <c r="B458" s="87"/>
      <c r="C458" s="79"/>
      <c r="D458" s="79"/>
      <c r="E458" s="79"/>
      <c r="F458" s="79"/>
      <c r="G458" s="79"/>
      <c r="H458" s="79"/>
    </row>
    <row r="459" spans="2:8" ht="12.75">
      <c r="B459" s="87"/>
      <c r="C459" s="79"/>
      <c r="D459" s="79"/>
      <c r="E459" s="79"/>
      <c r="F459" s="79"/>
      <c r="G459" s="79"/>
      <c r="H459" s="79"/>
    </row>
    <row r="460" spans="2:8" ht="12.75">
      <c r="B460" s="87"/>
      <c r="C460" s="79"/>
      <c r="D460" s="79"/>
      <c r="E460" s="79"/>
      <c r="F460" s="79"/>
      <c r="G460" s="79"/>
      <c r="H460" s="79"/>
    </row>
    <row r="461" spans="2:8" ht="12.75">
      <c r="B461" s="87"/>
      <c r="C461" s="79"/>
      <c r="D461" s="79"/>
      <c r="E461" s="79"/>
      <c r="F461" s="79"/>
      <c r="G461" s="79"/>
      <c r="H461" s="79"/>
    </row>
    <row r="462" spans="2:8" ht="12.75">
      <c r="B462" s="87"/>
      <c r="C462" s="79"/>
      <c r="D462" s="79"/>
      <c r="E462" s="79"/>
      <c r="F462" s="79"/>
      <c r="G462" s="79"/>
      <c r="H462" s="79"/>
    </row>
    <row r="463" spans="2:8" ht="12.75">
      <c r="B463" s="87"/>
      <c r="C463" s="79"/>
      <c r="D463" s="79"/>
      <c r="E463" s="79"/>
      <c r="F463" s="79"/>
      <c r="G463" s="79"/>
      <c r="H463" s="79"/>
    </row>
    <row r="464" spans="2:8" ht="12.75">
      <c r="B464" s="87"/>
      <c r="C464" s="79"/>
      <c r="D464" s="79"/>
      <c r="E464" s="79"/>
      <c r="F464" s="79"/>
      <c r="G464" s="79"/>
      <c r="H464" s="79"/>
    </row>
    <row r="465" spans="2:8" ht="12.75">
      <c r="B465" s="87"/>
      <c r="C465" s="79"/>
      <c r="D465" s="79"/>
      <c r="E465" s="79"/>
      <c r="F465" s="79"/>
      <c r="G465" s="79"/>
      <c r="H465" s="79"/>
    </row>
    <row r="466" spans="2:8" ht="12.75">
      <c r="B466" s="87"/>
      <c r="C466" s="79"/>
      <c r="D466" s="79"/>
      <c r="E466" s="79"/>
      <c r="F466" s="79"/>
      <c r="G466" s="79"/>
      <c r="H466" s="79"/>
    </row>
    <row r="467" spans="2:8" ht="12.75">
      <c r="B467" s="87"/>
      <c r="C467" s="79"/>
      <c r="D467" s="79"/>
      <c r="E467" s="79"/>
      <c r="F467" s="79"/>
      <c r="G467" s="79"/>
      <c r="H467" s="79"/>
    </row>
    <row r="468" spans="2:8" ht="12.75">
      <c r="B468" s="87"/>
      <c r="C468" s="79"/>
      <c r="D468" s="79"/>
      <c r="E468" s="79"/>
      <c r="F468" s="79"/>
      <c r="G468" s="79"/>
      <c r="H468" s="79"/>
    </row>
    <row r="469" spans="2:8" ht="12.75">
      <c r="B469" s="87"/>
      <c r="C469" s="79"/>
      <c r="D469" s="79"/>
      <c r="E469" s="79"/>
      <c r="F469" s="79"/>
      <c r="G469" s="79"/>
      <c r="H469" s="79"/>
    </row>
    <row r="470" spans="2:8" ht="12.75">
      <c r="B470" s="87"/>
      <c r="C470" s="79"/>
      <c r="D470" s="79"/>
      <c r="E470" s="79"/>
      <c r="F470" s="79"/>
      <c r="G470" s="79"/>
      <c r="H470" s="79"/>
    </row>
    <row r="471" spans="2:8" ht="12.75">
      <c r="B471" s="87"/>
      <c r="C471" s="79"/>
      <c r="D471" s="79"/>
      <c r="E471" s="79"/>
      <c r="F471" s="79"/>
      <c r="G471" s="79"/>
      <c r="H471" s="79"/>
    </row>
    <row r="472" spans="2:8" ht="12.75">
      <c r="B472" s="87"/>
      <c r="C472" s="79"/>
      <c r="D472" s="79"/>
      <c r="E472" s="79"/>
      <c r="F472" s="79"/>
      <c r="G472" s="79"/>
      <c r="H472" s="79"/>
    </row>
    <row r="473" spans="2:8" ht="12.75">
      <c r="B473" s="87"/>
      <c r="C473" s="79"/>
      <c r="D473" s="79"/>
      <c r="E473" s="79"/>
      <c r="F473" s="79"/>
      <c r="G473" s="79"/>
      <c r="H473" s="79"/>
    </row>
    <row r="474" spans="2:8" ht="12.75">
      <c r="B474" s="87"/>
      <c r="C474" s="79"/>
      <c r="D474" s="79"/>
      <c r="E474" s="79"/>
      <c r="F474" s="79"/>
      <c r="G474" s="79"/>
      <c r="H474" s="79"/>
    </row>
    <row r="475" spans="2:8" ht="12.75">
      <c r="B475" s="87"/>
      <c r="C475" s="79"/>
      <c r="D475" s="79"/>
      <c r="E475" s="79"/>
      <c r="F475" s="79"/>
      <c r="G475" s="79"/>
      <c r="H475" s="79"/>
    </row>
    <row r="476" spans="2:8" ht="12.75">
      <c r="B476" s="87"/>
      <c r="C476" s="79"/>
      <c r="D476" s="79"/>
      <c r="E476" s="79"/>
      <c r="F476" s="79"/>
      <c r="G476" s="79"/>
      <c r="H476" s="79"/>
    </row>
    <row r="477" spans="2:8" ht="12.75">
      <c r="B477" s="87"/>
      <c r="C477" s="79"/>
      <c r="D477" s="79"/>
      <c r="E477" s="79"/>
      <c r="F477" s="79"/>
      <c r="G477" s="79"/>
      <c r="H477" s="79"/>
    </row>
    <row r="478" spans="2:8" ht="12.75">
      <c r="B478" s="87"/>
      <c r="C478" s="79"/>
      <c r="D478" s="79"/>
      <c r="E478" s="79"/>
      <c r="F478" s="79"/>
      <c r="G478" s="79"/>
      <c r="H478" s="79"/>
    </row>
    <row r="479" spans="2:8" ht="12.75">
      <c r="B479" s="87"/>
      <c r="C479" s="79"/>
      <c r="D479" s="79"/>
      <c r="E479" s="79"/>
      <c r="F479" s="79"/>
      <c r="G479" s="79"/>
      <c r="H479" s="79"/>
    </row>
    <row r="480" spans="2:8" ht="12.75">
      <c r="B480" s="87"/>
      <c r="C480" s="79"/>
      <c r="D480" s="79"/>
      <c r="E480" s="79"/>
      <c r="F480" s="79"/>
      <c r="G480" s="79"/>
      <c r="H480" s="79"/>
    </row>
    <row r="481" spans="2:8" ht="12.75">
      <c r="B481" s="87"/>
      <c r="C481" s="79"/>
      <c r="D481" s="79"/>
      <c r="E481" s="79"/>
      <c r="F481" s="79"/>
      <c r="G481" s="79"/>
      <c r="H481" s="79"/>
    </row>
    <row r="482" spans="2:8" ht="12.75">
      <c r="B482" s="87"/>
      <c r="C482" s="79"/>
      <c r="D482" s="79"/>
      <c r="E482" s="79"/>
      <c r="F482" s="79"/>
      <c r="G482" s="79"/>
      <c r="H482" s="79"/>
    </row>
    <row r="483" spans="2:8" ht="12.75">
      <c r="B483" s="87"/>
      <c r="C483" s="79"/>
      <c r="D483" s="79"/>
      <c r="E483" s="79"/>
      <c r="F483" s="79"/>
      <c r="G483" s="79"/>
      <c r="H483" s="79"/>
    </row>
    <row r="484" spans="2:8" ht="12.75">
      <c r="B484" s="87"/>
      <c r="C484" s="79"/>
      <c r="D484" s="79"/>
      <c r="E484" s="79"/>
      <c r="F484" s="79"/>
      <c r="G484" s="79"/>
      <c r="H484" s="79"/>
    </row>
    <row r="485" spans="2:8" ht="12.75">
      <c r="B485" s="87"/>
      <c r="C485" s="79"/>
      <c r="D485" s="79"/>
      <c r="E485" s="79"/>
      <c r="F485" s="79"/>
      <c r="G485" s="79"/>
      <c r="H485" s="79"/>
    </row>
    <row r="486" spans="2:8" ht="12.75">
      <c r="B486" s="87"/>
      <c r="C486" s="79"/>
      <c r="D486" s="79"/>
      <c r="E486" s="79"/>
      <c r="F486" s="79"/>
      <c r="G486" s="79"/>
      <c r="H486" s="79"/>
    </row>
    <row r="487" spans="2:8" ht="12.75">
      <c r="B487" s="87"/>
      <c r="C487" s="79"/>
      <c r="D487" s="79"/>
      <c r="E487" s="79"/>
      <c r="F487" s="79"/>
      <c r="G487" s="79"/>
      <c r="H487" s="79"/>
    </row>
    <row r="488" spans="2:8" ht="12.75">
      <c r="B488" s="87"/>
      <c r="C488" s="79"/>
      <c r="D488" s="79"/>
      <c r="E488" s="79"/>
      <c r="F488" s="79"/>
      <c r="G488" s="79"/>
      <c r="H488" s="79"/>
    </row>
    <row r="489" spans="2:8" ht="12.75">
      <c r="B489" s="87"/>
      <c r="C489" s="79"/>
      <c r="D489" s="79"/>
      <c r="E489" s="79"/>
      <c r="F489" s="79"/>
      <c r="G489" s="79"/>
      <c r="H489" s="79"/>
    </row>
    <row r="490" spans="2:8" ht="12.75">
      <c r="B490" s="87"/>
      <c r="C490" s="79"/>
      <c r="D490" s="79"/>
      <c r="E490" s="79"/>
      <c r="F490" s="79"/>
      <c r="G490" s="79"/>
      <c r="H490" s="79"/>
    </row>
    <row r="491" spans="2:8" ht="12.75">
      <c r="B491" s="87"/>
      <c r="C491" s="79"/>
      <c r="D491" s="79"/>
      <c r="E491" s="79"/>
      <c r="F491" s="79"/>
      <c r="G491" s="79"/>
      <c r="H491" s="79"/>
    </row>
    <row r="492" spans="2:8" ht="12.75">
      <c r="B492" s="87"/>
      <c r="C492" s="79"/>
      <c r="D492" s="79"/>
      <c r="E492" s="79"/>
      <c r="F492" s="79"/>
      <c r="G492" s="79"/>
      <c r="H492" s="79"/>
    </row>
    <row r="493" spans="2:8" ht="12.75">
      <c r="B493" s="87"/>
      <c r="C493" s="79"/>
      <c r="D493" s="79"/>
      <c r="E493" s="79"/>
      <c r="F493" s="79"/>
      <c r="G493" s="79"/>
      <c r="H493" s="79"/>
    </row>
    <row r="494" spans="2:8" ht="12.75">
      <c r="B494" s="87"/>
      <c r="C494" s="79"/>
      <c r="D494" s="79"/>
      <c r="E494" s="79"/>
      <c r="F494" s="79"/>
      <c r="G494" s="79"/>
      <c r="H494" s="79"/>
    </row>
    <row r="495" spans="2:8" ht="12.75">
      <c r="B495" s="87"/>
      <c r="C495" s="79"/>
      <c r="D495" s="79"/>
      <c r="E495" s="79"/>
      <c r="F495" s="79"/>
      <c r="G495" s="79"/>
      <c r="H495" s="79"/>
    </row>
    <row r="496" spans="2:8" ht="12.75">
      <c r="B496" s="87"/>
      <c r="C496" s="79"/>
      <c r="D496" s="79"/>
      <c r="E496" s="79"/>
      <c r="F496" s="79"/>
      <c r="G496" s="79"/>
      <c r="H496" s="79"/>
    </row>
    <row r="497" spans="2:8" ht="12.75">
      <c r="B497" s="87"/>
      <c r="C497" s="79"/>
      <c r="D497" s="79"/>
      <c r="E497" s="79"/>
      <c r="F497" s="79"/>
      <c r="G497" s="79"/>
      <c r="H497" s="79"/>
    </row>
    <row r="498" spans="2:8" ht="12.75">
      <c r="B498" s="87"/>
      <c r="C498" s="79"/>
      <c r="D498" s="79"/>
      <c r="E498" s="79"/>
      <c r="F498" s="79"/>
      <c r="G498" s="79"/>
      <c r="H498" s="79"/>
    </row>
    <row r="499" spans="2:8" ht="12.75">
      <c r="B499" s="87"/>
      <c r="C499" s="79"/>
      <c r="D499" s="79"/>
      <c r="E499" s="79"/>
      <c r="F499" s="79"/>
      <c r="G499" s="79"/>
      <c r="H499" s="79"/>
    </row>
    <row r="500" spans="2:8" ht="12.75">
      <c r="B500" s="87"/>
      <c r="C500" s="79"/>
      <c r="D500" s="79"/>
      <c r="E500" s="79"/>
      <c r="F500" s="79"/>
      <c r="G500" s="79"/>
      <c r="H500" s="79"/>
    </row>
    <row r="501" spans="2:8" ht="12.75">
      <c r="B501" s="87"/>
      <c r="C501" s="79"/>
      <c r="D501" s="79"/>
      <c r="E501" s="79"/>
      <c r="F501" s="79"/>
      <c r="G501" s="79"/>
      <c r="H501" s="79"/>
    </row>
    <row r="502" spans="2:8" ht="12.75">
      <c r="B502" s="87"/>
      <c r="C502" s="79"/>
      <c r="D502" s="79"/>
      <c r="E502" s="79"/>
      <c r="F502" s="79"/>
      <c r="G502" s="79"/>
      <c r="H502" s="79"/>
    </row>
    <row r="503" spans="2:8" ht="12.75">
      <c r="B503" s="87"/>
      <c r="C503" s="79"/>
      <c r="D503" s="79"/>
      <c r="E503" s="79"/>
      <c r="F503" s="79"/>
      <c r="G503" s="79"/>
      <c r="H503" s="79"/>
    </row>
    <row r="504" spans="2:8" ht="12.75">
      <c r="B504" s="87"/>
      <c r="C504" s="79"/>
      <c r="D504" s="79"/>
      <c r="E504" s="79"/>
      <c r="F504" s="79"/>
      <c r="G504" s="79"/>
      <c r="H504" s="79"/>
    </row>
    <row r="505" spans="2:8" ht="12.75">
      <c r="B505" s="87"/>
      <c r="C505" s="79"/>
      <c r="D505" s="79"/>
      <c r="E505" s="79"/>
      <c r="F505" s="79"/>
      <c r="G505" s="79"/>
      <c r="H505" s="79"/>
    </row>
    <row r="506" spans="2:8" ht="12.75">
      <c r="B506" s="87"/>
      <c r="C506" s="79"/>
      <c r="D506" s="79"/>
      <c r="E506" s="79"/>
      <c r="F506" s="79"/>
      <c r="G506" s="79"/>
      <c r="H506" s="79"/>
    </row>
    <row r="507" spans="2:8" ht="12.75">
      <c r="B507" s="87"/>
      <c r="C507" s="79"/>
      <c r="D507" s="79"/>
      <c r="E507" s="79"/>
      <c r="F507" s="79"/>
      <c r="G507" s="79"/>
      <c r="H507" s="79"/>
    </row>
    <row r="508" spans="2:8" ht="12.75">
      <c r="B508" s="87"/>
      <c r="C508" s="79"/>
      <c r="D508" s="79"/>
      <c r="E508" s="79"/>
      <c r="F508" s="79"/>
      <c r="G508" s="79"/>
      <c r="H508" s="79"/>
    </row>
    <row r="509" spans="2:8" ht="12.75">
      <c r="B509" s="87"/>
      <c r="C509" s="79"/>
      <c r="D509" s="79"/>
      <c r="E509" s="79"/>
      <c r="F509" s="79"/>
      <c r="G509" s="79"/>
      <c r="H509" s="79"/>
    </row>
    <row r="510" spans="2:8" ht="12.75">
      <c r="B510" s="87"/>
      <c r="C510" s="79"/>
      <c r="D510" s="79"/>
      <c r="E510" s="79"/>
      <c r="F510" s="79"/>
      <c r="G510" s="79"/>
      <c r="H510" s="79"/>
    </row>
    <row r="511" spans="2:8" ht="12.75">
      <c r="B511" s="87"/>
      <c r="C511" s="79"/>
      <c r="D511" s="79"/>
      <c r="E511" s="79"/>
      <c r="F511" s="79"/>
      <c r="G511" s="79"/>
      <c r="H511" s="79"/>
    </row>
    <row r="512" spans="2:8" ht="12.75">
      <c r="B512" s="87"/>
      <c r="C512" s="79"/>
      <c r="D512" s="79"/>
      <c r="E512" s="79"/>
      <c r="F512" s="79"/>
      <c r="G512" s="79"/>
      <c r="H512" s="79"/>
    </row>
    <row r="513" spans="2:8" ht="12.75">
      <c r="B513" s="79"/>
      <c r="C513" s="79"/>
      <c r="D513" s="79"/>
      <c r="E513" s="79"/>
      <c r="F513" s="79"/>
      <c r="G513" s="79"/>
      <c r="H513" s="79"/>
    </row>
    <row r="514" spans="2:8" ht="12.75">
      <c r="B514" s="79"/>
      <c r="C514" s="79"/>
      <c r="D514" s="79"/>
      <c r="E514" s="79"/>
      <c r="F514" s="79"/>
      <c r="G514" s="79"/>
      <c r="H514" s="79"/>
    </row>
    <row r="515" spans="2:8" ht="12.75">
      <c r="B515" s="79"/>
      <c r="C515" s="79"/>
      <c r="D515" s="79"/>
      <c r="E515" s="79"/>
      <c r="F515" s="79"/>
      <c r="G515" s="79"/>
      <c r="H515" s="79"/>
    </row>
    <row r="516" spans="2:8" ht="12.75">
      <c r="B516" s="79"/>
      <c r="C516" s="79"/>
      <c r="D516" s="79"/>
      <c r="E516" s="79"/>
      <c r="F516" s="79"/>
      <c r="G516" s="79"/>
      <c r="H516" s="79"/>
    </row>
    <row r="517" spans="2:8" ht="12.75">
      <c r="B517" s="79"/>
      <c r="C517" s="79"/>
      <c r="D517" s="79"/>
      <c r="E517" s="79"/>
      <c r="F517" s="79"/>
      <c r="G517" s="79"/>
      <c r="H517" s="79"/>
    </row>
    <row r="518" spans="2:8" ht="12.75">
      <c r="B518" s="79"/>
      <c r="C518" s="79"/>
      <c r="D518" s="79"/>
      <c r="E518" s="79"/>
      <c r="F518" s="79"/>
      <c r="G518" s="79"/>
      <c r="H518" s="79"/>
    </row>
    <row r="519" spans="2:8" ht="12.75">
      <c r="B519" s="79"/>
      <c r="C519" s="79"/>
      <c r="D519" s="79"/>
      <c r="E519" s="79"/>
      <c r="F519" s="79"/>
      <c r="G519" s="79"/>
      <c r="H519" s="79"/>
    </row>
    <row r="520" spans="2:8" ht="12.75">
      <c r="B520" s="79"/>
      <c r="C520" s="79"/>
      <c r="D520" s="79"/>
      <c r="E520" s="79"/>
      <c r="F520" s="79"/>
      <c r="G520" s="79"/>
      <c r="H520" s="79"/>
    </row>
    <row r="521" spans="2:8" ht="12.75">
      <c r="B521" s="79"/>
      <c r="C521" s="79"/>
      <c r="D521" s="79"/>
      <c r="E521" s="79"/>
      <c r="F521" s="79"/>
      <c r="G521" s="79"/>
      <c r="H521" s="79"/>
    </row>
    <row r="522" spans="2:8" ht="12.75">
      <c r="B522" s="79"/>
      <c r="C522" s="79"/>
      <c r="D522" s="79"/>
      <c r="E522" s="79"/>
      <c r="F522" s="79"/>
      <c r="G522" s="79"/>
      <c r="H522" s="79"/>
    </row>
    <row r="523" spans="2:8" ht="12.75">
      <c r="B523" s="79"/>
      <c r="C523" s="79"/>
      <c r="D523" s="79"/>
      <c r="E523" s="79"/>
      <c r="F523" s="79"/>
      <c r="G523" s="79"/>
      <c r="H523" s="79"/>
    </row>
    <row r="524" spans="2:8" ht="12.75">
      <c r="B524" s="79"/>
      <c r="C524" s="79"/>
      <c r="D524" s="79"/>
      <c r="E524" s="79"/>
      <c r="F524" s="79"/>
      <c r="G524" s="79"/>
      <c r="H524" s="79"/>
    </row>
    <row r="525" spans="2:8" ht="12.75">
      <c r="B525" s="79"/>
      <c r="C525" s="79"/>
      <c r="D525" s="79"/>
      <c r="E525" s="79"/>
      <c r="F525" s="79"/>
      <c r="G525" s="79"/>
      <c r="H525" s="79"/>
    </row>
    <row r="526" spans="2:8" ht="12.75">
      <c r="B526" s="79"/>
      <c r="C526" s="79"/>
      <c r="D526" s="79"/>
      <c r="E526" s="79"/>
      <c r="F526" s="79"/>
      <c r="G526" s="79"/>
      <c r="H526" s="79"/>
    </row>
    <row r="527" spans="2:8" ht="12.75">
      <c r="B527" s="79"/>
      <c r="C527" s="79"/>
      <c r="D527" s="79"/>
      <c r="E527" s="79"/>
      <c r="F527" s="79"/>
      <c r="G527" s="79"/>
      <c r="H527" s="79"/>
    </row>
    <row r="528" spans="2:8" ht="12.75">
      <c r="B528" s="79"/>
      <c r="C528" s="79"/>
      <c r="D528" s="79"/>
      <c r="E528" s="79"/>
      <c r="F528" s="79"/>
      <c r="G528" s="79"/>
      <c r="H528" s="79"/>
    </row>
    <row r="529" spans="2:8" ht="12.75">
      <c r="B529" s="79"/>
      <c r="C529" s="79"/>
      <c r="D529" s="79"/>
      <c r="E529" s="79"/>
      <c r="F529" s="79"/>
      <c r="G529" s="79"/>
      <c r="H529" s="79"/>
    </row>
    <row r="530" spans="2:8" ht="12.75">
      <c r="B530" s="79"/>
      <c r="C530" s="79"/>
      <c r="D530" s="79"/>
      <c r="E530" s="79"/>
      <c r="F530" s="79"/>
      <c r="G530" s="79"/>
      <c r="H530" s="79"/>
    </row>
    <row r="531" spans="2:8" ht="12.75">
      <c r="B531" s="79"/>
      <c r="C531" s="79"/>
      <c r="D531" s="79"/>
      <c r="E531" s="79"/>
      <c r="F531" s="79"/>
      <c r="G531" s="79"/>
      <c r="H531" s="79"/>
    </row>
    <row r="532" spans="2:8" ht="12.75">
      <c r="B532" s="79"/>
      <c r="C532" s="79"/>
      <c r="D532" s="79"/>
      <c r="E532" s="79"/>
      <c r="F532" s="79"/>
      <c r="G532" s="79"/>
      <c r="H532" s="79"/>
    </row>
    <row r="533" spans="2:8" ht="12.75">
      <c r="B533" s="79"/>
      <c r="C533" s="79"/>
      <c r="D533" s="79"/>
      <c r="E533" s="79"/>
      <c r="F533" s="79"/>
      <c r="G533" s="79"/>
      <c r="H533" s="79"/>
    </row>
    <row r="534" spans="2:8" ht="12.75">
      <c r="B534" s="79"/>
      <c r="C534" s="79"/>
      <c r="D534" s="79"/>
      <c r="E534" s="79"/>
      <c r="F534" s="79"/>
      <c r="G534" s="79"/>
      <c r="H534" s="79"/>
    </row>
    <row r="535" spans="2:8" ht="12.75">
      <c r="B535" s="79"/>
      <c r="C535" s="79"/>
      <c r="D535" s="79"/>
      <c r="E535" s="79"/>
      <c r="F535" s="79"/>
      <c r="G535" s="79"/>
      <c r="H535" s="79"/>
    </row>
    <row r="536" spans="2:8" ht="12.75">
      <c r="B536" s="79"/>
      <c r="C536" s="79"/>
      <c r="D536" s="79"/>
      <c r="E536" s="79"/>
      <c r="F536" s="79"/>
      <c r="G536" s="79"/>
      <c r="H536" s="79"/>
    </row>
    <row r="537" spans="2:8" ht="12.75">
      <c r="B537" s="79"/>
      <c r="C537" s="79"/>
      <c r="D537" s="79"/>
      <c r="E537" s="79"/>
      <c r="F537" s="79"/>
      <c r="G537" s="79"/>
      <c r="H537" s="79"/>
    </row>
    <row r="538" spans="4:8" ht="12.75">
      <c r="D538" s="79"/>
      <c r="E538" s="79"/>
      <c r="F538" s="79"/>
      <c r="G538" s="79"/>
      <c r="H538" s="79"/>
    </row>
    <row r="539" spans="4:8" ht="12.75">
      <c r="D539" s="79"/>
      <c r="E539" s="79"/>
      <c r="F539" s="79"/>
      <c r="G539" s="79"/>
      <c r="H539" s="79"/>
    </row>
    <row r="540" spans="4:8" ht="12.75">
      <c r="D540" s="79"/>
      <c r="E540" s="79"/>
      <c r="F540" s="79"/>
      <c r="G540" s="79"/>
      <c r="H540" s="79"/>
    </row>
    <row r="541" spans="4:8" ht="12.75">
      <c r="D541" s="79"/>
      <c r="E541" s="79"/>
      <c r="F541" s="79"/>
      <c r="G541" s="79"/>
      <c r="H541" s="79"/>
    </row>
    <row r="542" spans="4:8" ht="12.75">
      <c r="D542" s="79"/>
      <c r="E542" s="79"/>
      <c r="F542" s="79"/>
      <c r="G542" s="79"/>
      <c r="H542" s="79"/>
    </row>
    <row r="543" spans="4:8" ht="12.75">
      <c r="D543" s="79"/>
      <c r="E543" s="79"/>
      <c r="F543" s="79"/>
      <c r="G543" s="79"/>
      <c r="H543" s="79"/>
    </row>
    <row r="544" spans="4:8" ht="12.75">
      <c r="D544" s="79"/>
      <c r="E544" s="79"/>
      <c r="F544" s="79"/>
      <c r="G544" s="79"/>
      <c r="H544" s="79"/>
    </row>
    <row r="545" spans="4:8" ht="12.75">
      <c r="D545" s="79"/>
      <c r="E545" s="79"/>
      <c r="F545" s="79"/>
      <c r="G545" s="79"/>
      <c r="H545" s="79"/>
    </row>
    <row r="546" spans="4:8" ht="12.75">
      <c r="D546" s="79"/>
      <c r="E546" s="79"/>
      <c r="F546" s="79"/>
      <c r="G546" s="79"/>
      <c r="H546" s="79"/>
    </row>
    <row r="547" spans="4:8" ht="12.75">
      <c r="D547" s="79"/>
      <c r="E547" s="79"/>
      <c r="F547" s="79"/>
      <c r="G547" s="79"/>
      <c r="H547" s="79"/>
    </row>
    <row r="548" spans="4:8" ht="12.75">
      <c r="D548" s="79"/>
      <c r="E548" s="79"/>
      <c r="F548" s="79"/>
      <c r="G548" s="79"/>
      <c r="H548" s="79"/>
    </row>
    <row r="549" spans="4:8" ht="12.75">
      <c r="D549" s="79"/>
      <c r="E549" s="79"/>
      <c r="F549" s="79"/>
      <c r="G549" s="79"/>
      <c r="H549" s="79"/>
    </row>
    <row r="550" spans="4:8" ht="12.75">
      <c r="D550" s="79"/>
      <c r="E550" s="79"/>
      <c r="F550" s="79"/>
      <c r="G550" s="79"/>
      <c r="H550" s="79"/>
    </row>
    <row r="551" spans="4:8" ht="12.75">
      <c r="D551" s="79"/>
      <c r="E551" s="79"/>
      <c r="F551" s="79"/>
      <c r="G551" s="79"/>
      <c r="H551" s="79"/>
    </row>
    <row r="552" spans="4:8" ht="12.75">
      <c r="D552" s="79"/>
      <c r="E552" s="79"/>
      <c r="F552" s="79"/>
      <c r="G552" s="79"/>
      <c r="H552" s="79"/>
    </row>
    <row r="553" spans="4:8" ht="12.75">
      <c r="D553" s="79"/>
      <c r="E553" s="79"/>
      <c r="F553" s="79"/>
      <c r="G553" s="79"/>
      <c r="H553" s="79"/>
    </row>
    <row r="554" spans="4:8" ht="12.75">
      <c r="D554" s="79"/>
      <c r="E554" s="79"/>
      <c r="F554" s="79"/>
      <c r="G554" s="79"/>
      <c r="H554" s="79"/>
    </row>
    <row r="555" spans="4:8" ht="12.75">
      <c r="D555" s="79"/>
      <c r="E555" s="79"/>
      <c r="F555" s="79"/>
      <c r="G555" s="79"/>
      <c r="H555" s="79"/>
    </row>
    <row r="556" spans="4:8" ht="12.75">
      <c r="D556" s="79"/>
      <c r="E556" s="79"/>
      <c r="F556" s="79"/>
      <c r="G556" s="79"/>
      <c r="H556" s="79"/>
    </row>
    <row r="557" spans="4:8" ht="12.75">
      <c r="D557" s="79"/>
      <c r="E557" s="79"/>
      <c r="F557" s="79"/>
      <c r="G557" s="79"/>
      <c r="H557" s="79"/>
    </row>
    <row r="558" spans="4:8" ht="12.75">
      <c r="D558" s="79"/>
      <c r="E558" s="79"/>
      <c r="F558" s="79"/>
      <c r="G558" s="79"/>
      <c r="H558" s="79"/>
    </row>
    <row r="559" spans="4:8" ht="12.75">
      <c r="D559" s="79"/>
      <c r="E559" s="79"/>
      <c r="F559" s="79"/>
      <c r="G559" s="79"/>
      <c r="H559" s="79"/>
    </row>
    <row r="560" spans="4:8" ht="12.75">
      <c r="D560" s="79"/>
      <c r="E560" s="79"/>
      <c r="F560" s="79"/>
      <c r="G560" s="79"/>
      <c r="H560" s="79"/>
    </row>
    <row r="561" spans="4:8" ht="12.75">
      <c r="D561" s="79"/>
      <c r="E561" s="79"/>
      <c r="F561" s="79"/>
      <c r="G561" s="79"/>
      <c r="H561" s="79"/>
    </row>
    <row r="562" spans="4:8" ht="12.75">
      <c r="D562" s="79"/>
      <c r="E562" s="79"/>
      <c r="F562" s="79"/>
      <c r="G562" s="79"/>
      <c r="H562" s="79"/>
    </row>
    <row r="563" spans="4:8" ht="12.75">
      <c r="D563" s="79"/>
      <c r="E563" s="79"/>
      <c r="F563" s="79"/>
      <c r="G563" s="79"/>
      <c r="H563" s="79"/>
    </row>
    <row r="564" spans="4:8" ht="12.75">
      <c r="D564" s="79"/>
      <c r="E564" s="79"/>
      <c r="F564" s="79"/>
      <c r="G564" s="79"/>
      <c r="H564" s="79"/>
    </row>
    <row r="565" spans="4:8" ht="12.75">
      <c r="D565" s="79"/>
      <c r="E565" s="79"/>
      <c r="F565" s="79"/>
      <c r="G565" s="79"/>
      <c r="H565" s="79"/>
    </row>
    <row r="566" spans="4:8" ht="12.75">
      <c r="D566" s="79"/>
      <c r="E566" s="79"/>
      <c r="F566" s="79"/>
      <c r="G566" s="79"/>
      <c r="H566" s="79"/>
    </row>
    <row r="567" spans="4:8" ht="12.75">
      <c r="D567" s="79"/>
      <c r="E567" s="79"/>
      <c r="F567" s="79"/>
      <c r="G567" s="79"/>
      <c r="H567" s="79"/>
    </row>
    <row r="568" spans="4:8" ht="12.75">
      <c r="D568" s="79"/>
      <c r="E568" s="79"/>
      <c r="F568" s="79"/>
      <c r="G568" s="79"/>
      <c r="H568" s="79"/>
    </row>
    <row r="569" spans="4:8" ht="12.75">
      <c r="D569" s="79"/>
      <c r="E569" s="79"/>
      <c r="F569" s="79"/>
      <c r="G569" s="79"/>
      <c r="H569" s="79"/>
    </row>
    <row r="570" spans="4:8" ht="12.75">
      <c r="D570" s="79"/>
      <c r="E570" s="79"/>
      <c r="F570" s="79"/>
      <c r="G570" s="79"/>
      <c r="H570" s="79"/>
    </row>
    <row r="571" spans="4:8" ht="12.75">
      <c r="D571" s="79"/>
      <c r="E571" s="79"/>
      <c r="F571" s="79"/>
      <c r="G571" s="79"/>
      <c r="H571" s="79"/>
    </row>
    <row r="572" spans="4:8" ht="12.75">
      <c r="D572" s="79"/>
      <c r="E572" s="79"/>
      <c r="F572" s="79"/>
      <c r="G572" s="79"/>
      <c r="H572" s="79"/>
    </row>
    <row r="573" spans="4:8" ht="12.75">
      <c r="D573" s="79"/>
      <c r="E573" s="79"/>
      <c r="F573" s="79"/>
      <c r="G573" s="79"/>
      <c r="H573" s="79"/>
    </row>
    <row r="574" spans="4:8" ht="12.75">
      <c r="D574" s="79"/>
      <c r="E574" s="79"/>
      <c r="F574" s="79"/>
      <c r="G574" s="79"/>
      <c r="H574" s="79"/>
    </row>
    <row r="575" spans="4:8" ht="12.75">
      <c r="D575" s="79"/>
      <c r="E575" s="79"/>
      <c r="F575" s="79"/>
      <c r="G575" s="79"/>
      <c r="H575" s="79"/>
    </row>
    <row r="576" spans="4:8" ht="12.75">
      <c r="D576" s="79"/>
      <c r="E576" s="79"/>
      <c r="F576" s="79"/>
      <c r="G576" s="79"/>
      <c r="H576" s="79"/>
    </row>
    <row r="577" spans="4:8" ht="12.75">
      <c r="D577" s="79"/>
      <c r="E577" s="79"/>
      <c r="F577" s="79"/>
      <c r="G577" s="79"/>
      <c r="H577" s="79"/>
    </row>
    <row r="578" spans="4:8" ht="12.75">
      <c r="D578" s="79"/>
      <c r="E578" s="79"/>
      <c r="F578" s="79"/>
      <c r="G578" s="79"/>
      <c r="H578" s="79"/>
    </row>
    <row r="579" spans="4:8" ht="12.75">
      <c r="D579" s="79"/>
      <c r="E579" s="79"/>
      <c r="F579" s="79"/>
      <c r="G579" s="79"/>
      <c r="H579" s="79"/>
    </row>
    <row r="580" spans="4:8" ht="12.75">
      <c r="D580" s="79"/>
      <c r="E580" s="79"/>
      <c r="F580" s="79"/>
      <c r="G580" s="79"/>
      <c r="H580" s="79"/>
    </row>
    <row r="581" spans="4:8" ht="12.75">
      <c r="D581" s="79"/>
      <c r="E581" s="79"/>
      <c r="F581" s="79"/>
      <c r="G581" s="79"/>
      <c r="H581" s="79"/>
    </row>
    <row r="582" spans="4:8" ht="12.75">
      <c r="D582" s="79"/>
      <c r="E582" s="79"/>
      <c r="F582" s="79"/>
      <c r="G582" s="79"/>
      <c r="H582" s="79"/>
    </row>
    <row r="583" spans="4:8" ht="12.75">
      <c r="D583" s="79"/>
      <c r="E583" s="79"/>
      <c r="F583" s="79"/>
      <c r="G583" s="79"/>
      <c r="H583" s="79"/>
    </row>
    <row r="584" spans="4:8" ht="12.75">
      <c r="D584" s="79"/>
      <c r="E584" s="79"/>
      <c r="F584" s="79"/>
      <c r="G584" s="79"/>
      <c r="H584" s="79"/>
    </row>
  </sheetData>
  <mergeCells count="4">
    <mergeCell ref="A133:B133"/>
    <mergeCell ref="A134:B134"/>
    <mergeCell ref="A135:B135"/>
    <mergeCell ref="A141:B141"/>
  </mergeCells>
  <printOptions gridLines="1" horizontalCentered="1"/>
  <pageMargins left="0.3937007874015748" right="0.3937007874015748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miasta Opola za I półrocze 2006 roku&amp;R&amp;9Załącznik Nr 1&amp;8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I5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101" customWidth="1"/>
    <col min="2" max="2" width="9.125" style="101" customWidth="1"/>
    <col min="3" max="3" width="61.625" style="101" customWidth="1"/>
    <col min="4" max="6" width="17.75390625" style="101" customWidth="1"/>
    <col min="7" max="7" width="7.875" style="101" customWidth="1"/>
    <col min="8" max="8" width="11.125" style="101" customWidth="1"/>
    <col min="9" max="9" width="10.125" style="101" bestFit="1" customWidth="1"/>
    <col min="10" max="16384" width="9.125" style="101" customWidth="1"/>
  </cols>
  <sheetData>
    <row r="1" spans="1:8" s="64" customFormat="1" ht="54" customHeight="1">
      <c r="A1" s="61" t="s">
        <v>618</v>
      </c>
      <c r="B1" s="61" t="s">
        <v>619</v>
      </c>
      <c r="C1" s="61" t="s">
        <v>620</v>
      </c>
      <c r="D1" s="61" t="s">
        <v>62</v>
      </c>
      <c r="E1" s="88" t="s">
        <v>220</v>
      </c>
      <c r="F1" s="88" t="s">
        <v>221</v>
      </c>
      <c r="G1" s="61" t="s">
        <v>509</v>
      </c>
      <c r="H1" s="61" t="s">
        <v>227</v>
      </c>
    </row>
    <row r="2" spans="1:8" s="66" customFormat="1" ht="11.25">
      <c r="A2" s="65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</row>
    <row r="3" spans="1:9" ht="19.5" customHeight="1">
      <c r="A3" s="67">
        <v>600</v>
      </c>
      <c r="B3" s="57"/>
      <c r="C3" s="56" t="s">
        <v>628</v>
      </c>
      <c r="D3" s="56">
        <f>SUM(D4:D6)</f>
        <v>904000</v>
      </c>
      <c r="E3" s="56">
        <f>SUM(E4:E6)</f>
        <v>904000</v>
      </c>
      <c r="F3" s="197">
        <f>SUM(F4:F6)</f>
        <v>98819.73999999999</v>
      </c>
      <c r="G3" s="95">
        <f aca="true" t="shared" si="0" ref="G3:G34">F3/E3</f>
        <v>0.10931387168141592</v>
      </c>
      <c r="H3" s="95">
        <f aca="true" t="shared" si="1" ref="H3:H19">F3/$F$111</f>
        <v>0.0006069711141905419</v>
      </c>
      <c r="I3" s="68"/>
    </row>
    <row r="4" spans="1:9" ht="12.75">
      <c r="A4" s="96"/>
      <c r="B4" s="97" t="s">
        <v>567</v>
      </c>
      <c r="C4" s="98" t="s">
        <v>623</v>
      </c>
      <c r="D4" s="99">
        <v>304000</v>
      </c>
      <c r="E4" s="99">
        <v>304000</v>
      </c>
      <c r="F4" s="202">
        <v>98200.2</v>
      </c>
      <c r="G4" s="100">
        <f t="shared" si="0"/>
        <v>0.3230269736842105</v>
      </c>
      <c r="H4" s="100">
        <f t="shared" si="1"/>
        <v>0.0006031657724229395</v>
      </c>
      <c r="I4" s="68"/>
    </row>
    <row r="5" spans="1:9" s="72" customFormat="1" ht="12.75">
      <c r="A5" s="76"/>
      <c r="B5" s="74" t="s">
        <v>590</v>
      </c>
      <c r="C5" s="90" t="s">
        <v>547</v>
      </c>
      <c r="D5" s="71"/>
      <c r="E5" s="71"/>
      <c r="F5" s="198">
        <v>619.54</v>
      </c>
      <c r="G5" s="89"/>
      <c r="H5" s="100">
        <f t="shared" si="1"/>
        <v>3.8053417676023876E-06</v>
      </c>
      <c r="I5" s="68"/>
    </row>
    <row r="6" spans="1:9" ht="38.25">
      <c r="A6" s="96"/>
      <c r="B6" s="97">
        <v>6298</v>
      </c>
      <c r="C6" s="98" t="s">
        <v>676</v>
      </c>
      <c r="D6" s="99">
        <v>600000</v>
      </c>
      <c r="E6" s="99">
        <v>600000</v>
      </c>
      <c r="F6" s="202"/>
      <c r="G6" s="100">
        <f t="shared" si="0"/>
        <v>0</v>
      </c>
      <c r="H6" s="100">
        <f t="shared" si="1"/>
        <v>0</v>
      </c>
      <c r="I6" s="68"/>
    </row>
    <row r="7" spans="1:9" ht="19.5" customHeight="1">
      <c r="A7" s="57">
        <v>700</v>
      </c>
      <c r="B7" s="57"/>
      <c r="C7" s="56" t="s">
        <v>629</v>
      </c>
      <c r="D7" s="56">
        <f>SUM(D8:D13)</f>
        <v>36042000</v>
      </c>
      <c r="E7" s="56">
        <f>SUM(E8:E13)</f>
        <v>55077900</v>
      </c>
      <c r="F7" s="197">
        <f>SUM(F8:F13)</f>
        <v>34646722.440000005</v>
      </c>
      <c r="G7" s="95">
        <f t="shared" si="0"/>
        <v>0.629049445240287</v>
      </c>
      <c r="H7" s="95">
        <f t="shared" si="1"/>
        <v>0.21280727638483218</v>
      </c>
      <c r="I7" s="68"/>
    </row>
    <row r="8" spans="1:9" ht="25.5">
      <c r="A8" s="102"/>
      <c r="B8" s="103" t="s">
        <v>568</v>
      </c>
      <c r="C8" s="98" t="s">
        <v>630</v>
      </c>
      <c r="D8" s="60">
        <v>20360000</v>
      </c>
      <c r="E8" s="60">
        <v>1800000</v>
      </c>
      <c r="F8" s="203">
        <v>2308541.87</v>
      </c>
      <c r="G8" s="100">
        <f t="shared" si="0"/>
        <v>1.2825232611111113</v>
      </c>
      <c r="H8" s="100">
        <f t="shared" si="1"/>
        <v>0.014179537721809604</v>
      </c>
      <c r="I8" s="68"/>
    </row>
    <row r="9" spans="1:9" ht="51">
      <c r="A9" s="96"/>
      <c r="B9" s="103" t="s">
        <v>569</v>
      </c>
      <c r="C9" s="98" t="s">
        <v>674</v>
      </c>
      <c r="D9" s="99">
        <v>1000000</v>
      </c>
      <c r="E9" s="1">
        <v>25595900</v>
      </c>
      <c r="F9" s="202">
        <v>11023644.84</v>
      </c>
      <c r="G9" s="100">
        <f t="shared" si="0"/>
        <v>0.4306801026726937</v>
      </c>
      <c r="H9" s="100">
        <f t="shared" si="1"/>
        <v>0.06770948791178381</v>
      </c>
      <c r="I9" s="68"/>
    </row>
    <row r="10" spans="1:9" s="64" customFormat="1" ht="25.5">
      <c r="A10" s="96"/>
      <c r="B10" s="103" t="s">
        <v>570</v>
      </c>
      <c r="C10" s="98" t="s">
        <v>675</v>
      </c>
      <c r="D10" s="99">
        <v>50000</v>
      </c>
      <c r="E10" s="99">
        <v>50000</v>
      </c>
      <c r="F10" s="202">
        <v>61838.54</v>
      </c>
      <c r="G10" s="100">
        <f t="shared" si="0"/>
        <v>1.2367708</v>
      </c>
      <c r="H10" s="100">
        <f t="shared" si="1"/>
        <v>0.00037982499775567513</v>
      </c>
      <c r="I10" s="68"/>
    </row>
    <row r="11" spans="1:9" s="64" customFormat="1" ht="12.75">
      <c r="A11" s="76"/>
      <c r="B11" s="103" t="s">
        <v>721</v>
      </c>
      <c r="C11" s="98" t="s">
        <v>722</v>
      </c>
      <c r="D11" s="99">
        <v>13500000</v>
      </c>
      <c r="E11" s="99">
        <v>26500000</v>
      </c>
      <c r="F11" s="202">
        <v>20601979.21</v>
      </c>
      <c r="G11" s="100">
        <f t="shared" si="0"/>
        <v>0.7774331777358491</v>
      </c>
      <c r="H11" s="100">
        <f t="shared" si="1"/>
        <v>0.1265415824371131</v>
      </c>
      <c r="I11" s="68"/>
    </row>
    <row r="12" spans="1:9" ht="12.75">
      <c r="A12" s="76"/>
      <c r="B12" s="103" t="s">
        <v>590</v>
      </c>
      <c r="C12" s="98" t="s">
        <v>547</v>
      </c>
      <c r="D12" s="99">
        <v>200000</v>
      </c>
      <c r="E12" s="99">
        <v>200000</v>
      </c>
      <c r="F12" s="202">
        <v>234059.84</v>
      </c>
      <c r="G12" s="100">
        <f t="shared" si="0"/>
        <v>1.1702991999999999</v>
      </c>
      <c r="H12" s="100">
        <f t="shared" si="1"/>
        <v>0.0014376435504896085</v>
      </c>
      <c r="I12" s="68"/>
    </row>
    <row r="13" spans="1:9" s="64" customFormat="1" ht="12.75">
      <c r="A13" s="76"/>
      <c r="B13" s="103" t="s">
        <v>572</v>
      </c>
      <c r="C13" s="98" t="s">
        <v>631</v>
      </c>
      <c r="D13" s="99">
        <v>932000</v>
      </c>
      <c r="E13" s="99">
        <v>932000</v>
      </c>
      <c r="F13" s="202">
        <v>416658.14</v>
      </c>
      <c r="G13" s="100">
        <f t="shared" si="0"/>
        <v>0.44705809012875536</v>
      </c>
      <c r="H13" s="100">
        <f t="shared" si="1"/>
        <v>0.002559199765880368</v>
      </c>
      <c r="I13" s="68"/>
    </row>
    <row r="14" spans="1:9" s="64" customFormat="1" ht="19.5" customHeight="1">
      <c r="A14" s="57">
        <v>710</v>
      </c>
      <c r="B14" s="57"/>
      <c r="C14" s="56" t="s">
        <v>632</v>
      </c>
      <c r="D14" s="56">
        <f>SUM(D15:D17)</f>
        <v>500000</v>
      </c>
      <c r="E14" s="56">
        <f>SUM(E15:E17)</f>
        <v>500000</v>
      </c>
      <c r="F14" s="197">
        <f>SUM(F15:F17)</f>
        <v>156034.86</v>
      </c>
      <c r="G14" s="95">
        <f t="shared" si="0"/>
        <v>0.31206972</v>
      </c>
      <c r="H14" s="95">
        <f t="shared" si="1"/>
        <v>0.0009583981178939068</v>
      </c>
      <c r="I14" s="68"/>
    </row>
    <row r="15" spans="1:9" s="64" customFormat="1" ht="12.75">
      <c r="A15" s="76"/>
      <c r="B15" s="103" t="s">
        <v>593</v>
      </c>
      <c r="C15" s="98" t="s">
        <v>653</v>
      </c>
      <c r="D15" s="99">
        <v>500000</v>
      </c>
      <c r="E15" s="99">
        <v>500000</v>
      </c>
      <c r="F15" s="202">
        <v>153986.4</v>
      </c>
      <c r="G15" s="100">
        <f t="shared" si="0"/>
        <v>0.3079728</v>
      </c>
      <c r="H15" s="100">
        <f t="shared" si="1"/>
        <v>0.0009458160563688031</v>
      </c>
      <c r="I15" s="68"/>
    </row>
    <row r="16" spans="1:9" s="72" customFormat="1" ht="12.75">
      <c r="A16" s="76"/>
      <c r="B16" s="74" t="s">
        <v>590</v>
      </c>
      <c r="C16" s="90" t="s">
        <v>547</v>
      </c>
      <c r="D16" s="71"/>
      <c r="E16" s="71"/>
      <c r="F16" s="198">
        <v>970.4</v>
      </c>
      <c r="G16" s="89"/>
      <c r="H16" s="100">
        <f t="shared" si="1"/>
        <v>5.960395860285627E-06</v>
      </c>
      <c r="I16" s="68"/>
    </row>
    <row r="17" spans="1:9" s="64" customFormat="1" ht="12.75">
      <c r="A17" s="69"/>
      <c r="B17" s="69">
        <v>2380</v>
      </c>
      <c r="C17" s="90" t="s">
        <v>173</v>
      </c>
      <c r="D17" s="71"/>
      <c r="E17" s="71"/>
      <c r="F17" s="198">
        <v>1078.06</v>
      </c>
      <c r="G17" s="89"/>
      <c r="H17" s="100">
        <f t="shared" si="1"/>
        <v>6.621665664818139E-06</v>
      </c>
      <c r="I17" s="68"/>
    </row>
    <row r="18" spans="1:9" s="64" customFormat="1" ht="19.5" customHeight="1">
      <c r="A18" s="57">
        <v>750</v>
      </c>
      <c r="B18" s="57"/>
      <c r="C18" s="56" t="s">
        <v>633</v>
      </c>
      <c r="D18" s="56">
        <f>SUM(D19:D26)</f>
        <v>1903468</v>
      </c>
      <c r="E18" s="56">
        <f>SUM(E19:E26)</f>
        <v>1524820</v>
      </c>
      <c r="F18" s="197">
        <f>SUM(F19:F26)</f>
        <v>1540747.92</v>
      </c>
      <c r="G18" s="95">
        <f t="shared" si="0"/>
        <v>1.0104457706483387</v>
      </c>
      <c r="H18" s="95">
        <f t="shared" si="1"/>
        <v>0.009463589781648485</v>
      </c>
      <c r="I18" s="68"/>
    </row>
    <row r="19" spans="1:9" s="64" customFormat="1" ht="12.75">
      <c r="A19" s="102"/>
      <c r="B19" s="97" t="s">
        <v>567</v>
      </c>
      <c r="C19" s="98" t="s">
        <v>623</v>
      </c>
      <c r="D19" s="60">
        <v>600000</v>
      </c>
      <c r="E19" s="60">
        <v>600000</v>
      </c>
      <c r="F19" s="203">
        <v>235388.82</v>
      </c>
      <c r="G19" s="100">
        <f t="shared" si="0"/>
        <v>0.3923147</v>
      </c>
      <c r="H19" s="100">
        <f t="shared" si="1"/>
        <v>0.001445806418266198</v>
      </c>
      <c r="I19" s="68"/>
    </row>
    <row r="20" spans="1:9" s="72" customFormat="1" ht="12.75">
      <c r="A20" s="76"/>
      <c r="B20" s="70" t="s">
        <v>174</v>
      </c>
      <c r="C20" s="90" t="s">
        <v>175</v>
      </c>
      <c r="D20" s="71"/>
      <c r="E20" s="71"/>
      <c r="F20" s="203">
        <v>1619.31</v>
      </c>
      <c r="G20" s="89"/>
      <c r="H20" s="100">
        <f aca="true" t="shared" si="2" ref="H20:H26">F20/$F$111</f>
        <v>9.94613419262069E-06</v>
      </c>
      <c r="I20" s="68"/>
    </row>
    <row r="21" spans="1:9" s="72" customFormat="1" ht="12.75">
      <c r="A21" s="76"/>
      <c r="B21" s="74" t="s">
        <v>590</v>
      </c>
      <c r="C21" s="90" t="s">
        <v>547</v>
      </c>
      <c r="D21" s="71"/>
      <c r="E21" s="71"/>
      <c r="F21" s="203">
        <v>420.47</v>
      </c>
      <c r="G21" s="89"/>
      <c r="H21" s="100">
        <f t="shared" si="2"/>
        <v>2.582612991935591E-06</v>
      </c>
      <c r="I21" s="68"/>
    </row>
    <row r="22" spans="1:9" s="64" customFormat="1" ht="12.75">
      <c r="A22" s="102"/>
      <c r="B22" s="97" t="s">
        <v>572</v>
      </c>
      <c r="C22" s="98" t="s">
        <v>631</v>
      </c>
      <c r="D22" s="60">
        <v>250000</v>
      </c>
      <c r="E22" s="60">
        <v>250000</v>
      </c>
      <c r="F22" s="203">
        <v>814571.84</v>
      </c>
      <c r="G22" s="100">
        <f t="shared" si="0"/>
        <v>3.2582873599999997</v>
      </c>
      <c r="H22" s="100">
        <f t="shared" si="2"/>
        <v>0.005003267336192545</v>
      </c>
      <c r="I22" s="68"/>
    </row>
    <row r="23" spans="1:9" s="64" customFormat="1" ht="38.25">
      <c r="A23" s="76"/>
      <c r="B23" s="96">
        <v>2010</v>
      </c>
      <c r="C23" s="98" t="s">
        <v>635</v>
      </c>
      <c r="D23" s="99">
        <v>635150</v>
      </c>
      <c r="E23" s="1">
        <v>655727</v>
      </c>
      <c r="F23" s="202">
        <v>322718</v>
      </c>
      <c r="G23" s="100">
        <f t="shared" si="0"/>
        <v>0.4921529843974703</v>
      </c>
      <c r="H23" s="100">
        <f t="shared" si="2"/>
        <v>0.0019822001558529026</v>
      </c>
      <c r="I23" s="68"/>
    </row>
    <row r="24" spans="1:9" s="105" customFormat="1" ht="38.25">
      <c r="A24" s="76"/>
      <c r="B24" s="96">
        <v>2360</v>
      </c>
      <c r="C24" s="98" t="s">
        <v>573</v>
      </c>
      <c r="D24" s="99">
        <v>19093</v>
      </c>
      <c r="E24" s="99">
        <v>19093</v>
      </c>
      <c r="F24" s="202">
        <v>11663.41</v>
      </c>
      <c r="G24" s="100">
        <f t="shared" si="0"/>
        <v>0.6108736186036767</v>
      </c>
      <c r="H24" s="100">
        <f t="shared" si="2"/>
        <v>7.163905676093773E-05</v>
      </c>
      <c r="I24" s="68"/>
    </row>
    <row r="25" spans="1:9" s="77" customFormat="1" ht="12.75">
      <c r="A25" s="76"/>
      <c r="B25" s="69">
        <v>2980</v>
      </c>
      <c r="C25" s="90" t="s">
        <v>176</v>
      </c>
      <c r="D25" s="71"/>
      <c r="E25" s="71"/>
      <c r="F25" s="198">
        <v>154366.07</v>
      </c>
      <c r="G25" s="89"/>
      <c r="H25" s="100">
        <f t="shared" si="2"/>
        <v>0.0009481480673913451</v>
      </c>
      <c r="I25" s="68"/>
    </row>
    <row r="26" spans="1:9" s="105" customFormat="1" ht="38.25">
      <c r="A26" s="76"/>
      <c r="B26" s="96">
        <v>6298</v>
      </c>
      <c r="C26" s="98" t="s">
        <v>676</v>
      </c>
      <c r="D26" s="99">
        <v>399225</v>
      </c>
      <c r="E26" s="99"/>
      <c r="F26" s="203"/>
      <c r="G26" s="100"/>
      <c r="H26" s="100">
        <f t="shared" si="2"/>
        <v>0</v>
      </c>
      <c r="I26" s="68"/>
    </row>
    <row r="27" spans="1:9" s="105" customFormat="1" ht="25.5">
      <c r="A27" s="57">
        <v>751</v>
      </c>
      <c r="B27" s="57"/>
      <c r="C27" s="56" t="s">
        <v>480</v>
      </c>
      <c r="D27" s="56">
        <f>D28</f>
        <v>20902</v>
      </c>
      <c r="E27" s="56">
        <f>E28</f>
        <v>20222</v>
      </c>
      <c r="F27" s="197">
        <f>F28</f>
        <v>10112</v>
      </c>
      <c r="G27" s="95">
        <f t="shared" si="0"/>
        <v>0.5000494510928691</v>
      </c>
      <c r="H27" s="95">
        <f aca="true" t="shared" si="3" ref="H27:H36">F27/$F$111</f>
        <v>6.210997829679334E-05</v>
      </c>
      <c r="I27" s="68"/>
    </row>
    <row r="28" spans="1:9" s="105" customFormat="1" ht="38.25">
      <c r="A28" s="76"/>
      <c r="B28" s="96">
        <v>2010</v>
      </c>
      <c r="C28" s="98" t="s">
        <v>635</v>
      </c>
      <c r="D28" s="99">
        <v>20902</v>
      </c>
      <c r="E28" s="99">
        <v>20222</v>
      </c>
      <c r="F28" s="202">
        <v>10112</v>
      </c>
      <c r="G28" s="100">
        <f t="shared" si="0"/>
        <v>0.5000494510928691</v>
      </c>
      <c r="H28" s="100">
        <f t="shared" si="3"/>
        <v>6.210997829679334E-05</v>
      </c>
      <c r="I28" s="68"/>
    </row>
    <row r="29" spans="1:9" s="105" customFormat="1" ht="19.5" customHeight="1">
      <c r="A29" s="57">
        <v>754</v>
      </c>
      <c r="B29" s="106"/>
      <c r="C29" s="56" t="s">
        <v>636</v>
      </c>
      <c r="D29" s="56">
        <f>SUM(D30:D34)</f>
        <v>90000</v>
      </c>
      <c r="E29" s="56">
        <f>SUM(E30:E34)</f>
        <v>90000</v>
      </c>
      <c r="F29" s="197">
        <f>SUM(F30:F34)</f>
        <v>50683.78</v>
      </c>
      <c r="G29" s="95">
        <f t="shared" si="0"/>
        <v>0.5631531111111111</v>
      </c>
      <c r="H29" s="95">
        <f t="shared" si="3"/>
        <v>0.00031131017363523024</v>
      </c>
      <c r="I29" s="68"/>
    </row>
    <row r="30" spans="1:9" s="105" customFormat="1" ht="12.75">
      <c r="A30" s="76"/>
      <c r="B30" s="103" t="s">
        <v>576</v>
      </c>
      <c r="C30" s="98" t="s">
        <v>637</v>
      </c>
      <c r="D30" s="99">
        <v>80000</v>
      </c>
      <c r="E30" s="99">
        <v>80000</v>
      </c>
      <c r="F30" s="202">
        <v>45965.38</v>
      </c>
      <c r="G30" s="100">
        <f t="shared" si="0"/>
        <v>0.57456725</v>
      </c>
      <c r="H30" s="100">
        <f t="shared" si="3"/>
        <v>0.00028232879293946386</v>
      </c>
      <c r="I30" s="68"/>
    </row>
    <row r="31" spans="1:9" s="105" customFormat="1" ht="12.75">
      <c r="A31" s="76"/>
      <c r="B31" s="97" t="s">
        <v>567</v>
      </c>
      <c r="C31" s="98" t="s">
        <v>623</v>
      </c>
      <c r="D31" s="99">
        <v>3000</v>
      </c>
      <c r="E31" s="99">
        <v>3000</v>
      </c>
      <c r="F31" s="202">
        <v>1365.54</v>
      </c>
      <c r="G31" s="100">
        <f t="shared" si="0"/>
        <v>0.45518</v>
      </c>
      <c r="H31" s="100">
        <f t="shared" si="3"/>
        <v>8.387426796222624E-06</v>
      </c>
      <c r="I31" s="68"/>
    </row>
    <row r="32" spans="1:9" s="72" customFormat="1" ht="12.75">
      <c r="A32" s="76"/>
      <c r="B32" s="74" t="s">
        <v>590</v>
      </c>
      <c r="C32" s="90" t="s">
        <v>547</v>
      </c>
      <c r="D32" s="71"/>
      <c r="E32" s="71"/>
      <c r="F32" s="203">
        <v>129.3</v>
      </c>
      <c r="G32" s="89"/>
      <c r="H32" s="100">
        <f t="shared" si="3"/>
        <v>7.94187123593293E-07</v>
      </c>
      <c r="I32" s="68"/>
    </row>
    <row r="33" spans="1:9" s="64" customFormat="1" ht="12.75">
      <c r="A33" s="73"/>
      <c r="B33" s="70" t="s">
        <v>572</v>
      </c>
      <c r="C33" s="90" t="s">
        <v>631</v>
      </c>
      <c r="D33" s="75"/>
      <c r="E33" s="75"/>
      <c r="F33" s="199">
        <v>223.56</v>
      </c>
      <c r="G33" s="89"/>
      <c r="H33" s="100">
        <f t="shared" si="3"/>
        <v>1.3731513793543433E-06</v>
      </c>
      <c r="I33" s="68"/>
    </row>
    <row r="34" spans="1:9" s="105" customFormat="1" ht="38.25">
      <c r="A34" s="76"/>
      <c r="B34" s="96">
        <v>2010</v>
      </c>
      <c r="C34" s="98" t="s">
        <v>635</v>
      </c>
      <c r="D34" s="99">
        <v>7000</v>
      </c>
      <c r="E34" s="99">
        <v>7000</v>
      </c>
      <c r="F34" s="202">
        <v>3000</v>
      </c>
      <c r="G34" s="100">
        <f t="shared" si="0"/>
        <v>0.42857142857142855</v>
      </c>
      <c r="H34" s="100">
        <f t="shared" si="3"/>
        <v>1.8426615396596125E-05</v>
      </c>
      <c r="I34" s="68"/>
    </row>
    <row r="35" spans="1:9" ht="38.25">
      <c r="A35" s="57">
        <v>756</v>
      </c>
      <c r="B35" s="106"/>
      <c r="C35" s="56" t="s">
        <v>529</v>
      </c>
      <c r="D35" s="56">
        <f>SUM(D36:D52)</f>
        <v>157300242</v>
      </c>
      <c r="E35" s="56">
        <f>SUM(E36:E52)</f>
        <v>158137479</v>
      </c>
      <c r="F35" s="197">
        <f>SUM(F36:F52)</f>
        <v>74345086.97</v>
      </c>
      <c r="G35" s="95">
        <f aca="true" t="shared" si="4" ref="G35:G69">F35/E35</f>
        <v>0.4701294559653376</v>
      </c>
      <c r="H35" s="95">
        <f t="shared" si="3"/>
        <v>0.4566427747408933</v>
      </c>
      <c r="I35" s="68"/>
    </row>
    <row r="36" spans="1:9" ht="12.75">
      <c r="A36" s="102"/>
      <c r="B36" s="97" t="s">
        <v>577</v>
      </c>
      <c r="C36" s="104" t="s">
        <v>548</v>
      </c>
      <c r="D36" s="60">
        <v>77105742</v>
      </c>
      <c r="E36" s="2">
        <v>77942979</v>
      </c>
      <c r="F36" s="203">
        <v>32975510</v>
      </c>
      <c r="G36" s="100">
        <f t="shared" si="4"/>
        <v>0.4230722307906656</v>
      </c>
      <c r="H36" s="100">
        <f t="shared" si="3"/>
        <v>0.20254234675886984</v>
      </c>
      <c r="I36" s="68"/>
    </row>
    <row r="37" spans="1:9" s="64" customFormat="1" ht="12.75">
      <c r="A37" s="102"/>
      <c r="B37" s="97" t="s">
        <v>578</v>
      </c>
      <c r="C37" s="104" t="s">
        <v>549</v>
      </c>
      <c r="D37" s="60">
        <v>9500000</v>
      </c>
      <c r="E37" s="2">
        <v>9500000</v>
      </c>
      <c r="F37" s="203">
        <v>4136392.74</v>
      </c>
      <c r="G37" s="100">
        <f t="shared" si="4"/>
        <v>0.43540976210526317</v>
      </c>
      <c r="H37" s="100">
        <f aca="true" t="shared" si="5" ref="H37:H52">F37/$F$111</f>
        <v>0.02540657271641748</v>
      </c>
      <c r="I37" s="68"/>
    </row>
    <row r="38" spans="1:9" ht="12.75">
      <c r="A38" s="102"/>
      <c r="B38" s="103" t="s">
        <v>579</v>
      </c>
      <c r="C38" s="98" t="s">
        <v>638</v>
      </c>
      <c r="D38" s="60">
        <v>56000000</v>
      </c>
      <c r="E38" s="60">
        <v>56000000</v>
      </c>
      <c r="F38" s="203">
        <v>27089250.29</v>
      </c>
      <c r="G38" s="100">
        <f t="shared" si="4"/>
        <v>0.48373661232142856</v>
      </c>
      <c r="H38" s="100">
        <f t="shared" si="5"/>
        <v>0.16638773215865335</v>
      </c>
      <c r="I38" s="68"/>
    </row>
    <row r="39" spans="1:9" s="64" customFormat="1" ht="12.75">
      <c r="A39" s="102"/>
      <c r="B39" s="103" t="s">
        <v>580</v>
      </c>
      <c r="C39" s="98" t="s">
        <v>639</v>
      </c>
      <c r="D39" s="60">
        <v>262000</v>
      </c>
      <c r="E39" s="60">
        <v>262000</v>
      </c>
      <c r="F39" s="203">
        <v>122032</v>
      </c>
      <c r="G39" s="100">
        <f t="shared" si="4"/>
        <v>0.46577099236641223</v>
      </c>
      <c r="H39" s="100">
        <f t="shared" si="5"/>
        <v>0.0007495455766924728</v>
      </c>
      <c r="I39" s="68"/>
    </row>
    <row r="40" spans="1:9" s="64" customFormat="1" ht="12.75">
      <c r="A40" s="76"/>
      <c r="B40" s="103" t="s">
        <v>581</v>
      </c>
      <c r="C40" s="98" t="s">
        <v>640</v>
      </c>
      <c r="D40" s="99">
        <v>7500</v>
      </c>
      <c r="E40" s="99">
        <v>7500</v>
      </c>
      <c r="F40" s="202">
        <v>4801.53</v>
      </c>
      <c r="G40" s="100">
        <f t="shared" si="4"/>
        <v>0.640204</v>
      </c>
      <c r="H40" s="100">
        <f t="shared" si="5"/>
        <v>2.9491982208406062E-05</v>
      </c>
      <c r="I40" s="68"/>
    </row>
    <row r="41" spans="1:9" s="64" customFormat="1" ht="12.75">
      <c r="A41" s="76"/>
      <c r="B41" s="103" t="s">
        <v>582</v>
      </c>
      <c r="C41" s="98" t="s">
        <v>641</v>
      </c>
      <c r="D41" s="99">
        <v>2100000</v>
      </c>
      <c r="E41" s="99">
        <v>2100000</v>
      </c>
      <c r="F41" s="202">
        <v>1440339.23</v>
      </c>
      <c r="G41" s="100">
        <f t="shared" si="4"/>
        <v>0.6858758238095238</v>
      </c>
      <c r="H41" s="100">
        <f t="shared" si="5"/>
        <v>0.008846859010613136</v>
      </c>
      <c r="I41" s="68"/>
    </row>
    <row r="42" spans="1:9" s="64" customFormat="1" ht="25.5">
      <c r="A42" s="76"/>
      <c r="B42" s="103" t="s">
        <v>583</v>
      </c>
      <c r="C42" s="98" t="s">
        <v>511</v>
      </c>
      <c r="D42" s="99">
        <v>320000</v>
      </c>
      <c r="E42" s="99">
        <v>320000</v>
      </c>
      <c r="F42" s="202">
        <v>130100.45</v>
      </c>
      <c r="G42" s="100">
        <f t="shared" si="4"/>
        <v>0.40656390625</v>
      </c>
      <c r="H42" s="100">
        <f t="shared" si="5"/>
        <v>0.0007991036516913615</v>
      </c>
      <c r="I42" s="68"/>
    </row>
    <row r="43" spans="1:9" s="64" customFormat="1" ht="12.75">
      <c r="A43" s="76"/>
      <c r="B43" s="103" t="s">
        <v>584</v>
      </c>
      <c r="C43" s="98" t="s">
        <v>642</v>
      </c>
      <c r="D43" s="99">
        <v>1160000</v>
      </c>
      <c r="E43" s="99">
        <v>1160000</v>
      </c>
      <c r="F43" s="202">
        <v>703800.85</v>
      </c>
      <c r="G43" s="100">
        <f t="shared" si="4"/>
        <v>0.6067248706896552</v>
      </c>
      <c r="H43" s="100">
        <f t="shared" si="5"/>
        <v>0.004322889192915813</v>
      </c>
      <c r="I43" s="68"/>
    </row>
    <row r="44" spans="1:9" s="64" customFormat="1" ht="12.75">
      <c r="A44" s="76"/>
      <c r="B44" s="103" t="s">
        <v>585</v>
      </c>
      <c r="C44" s="98" t="s">
        <v>643</v>
      </c>
      <c r="D44" s="99">
        <v>17000</v>
      </c>
      <c r="E44" s="99">
        <v>17000</v>
      </c>
      <c r="F44" s="202">
        <v>16596</v>
      </c>
      <c r="G44" s="100">
        <f t="shared" si="4"/>
        <v>0.9762352941176471</v>
      </c>
      <c r="H44" s="100">
        <f t="shared" si="5"/>
        <v>0.00010193603637396976</v>
      </c>
      <c r="I44" s="68"/>
    </row>
    <row r="45" spans="1:9" s="64" customFormat="1" ht="12.75">
      <c r="A45" s="76"/>
      <c r="B45" s="103" t="s">
        <v>586</v>
      </c>
      <c r="C45" s="98" t="s">
        <v>644</v>
      </c>
      <c r="D45" s="99">
        <v>5000000</v>
      </c>
      <c r="E45" s="99">
        <v>5000000</v>
      </c>
      <c r="F45" s="202">
        <v>2085550.01</v>
      </c>
      <c r="G45" s="100">
        <f t="shared" si="4"/>
        <v>0.417110002</v>
      </c>
      <c r="H45" s="100">
        <f t="shared" si="5"/>
        <v>0.012809875974879068</v>
      </c>
      <c r="I45" s="68"/>
    </row>
    <row r="46" spans="1:9" s="64" customFormat="1" ht="12.75">
      <c r="A46" s="76"/>
      <c r="B46" s="103" t="s">
        <v>587</v>
      </c>
      <c r="C46" s="98" t="s">
        <v>645</v>
      </c>
      <c r="D46" s="99">
        <v>730000</v>
      </c>
      <c r="E46" s="99">
        <v>730000</v>
      </c>
      <c r="F46" s="202">
        <v>477508.6</v>
      </c>
      <c r="G46" s="100">
        <f t="shared" si="4"/>
        <v>0.6541213698630136</v>
      </c>
      <c r="H46" s="100">
        <f t="shared" si="5"/>
        <v>0.00293295577358902</v>
      </c>
      <c r="I46" s="68"/>
    </row>
    <row r="47" spans="1:9" s="64" customFormat="1" ht="12.75">
      <c r="A47" s="76"/>
      <c r="B47" s="103" t="s">
        <v>550</v>
      </c>
      <c r="C47" s="98" t="s">
        <v>551</v>
      </c>
      <c r="D47" s="99">
        <v>3000</v>
      </c>
      <c r="E47" s="99">
        <v>3000</v>
      </c>
      <c r="F47" s="202">
        <v>3142.5</v>
      </c>
      <c r="G47" s="100">
        <f t="shared" si="4"/>
        <v>1.0475</v>
      </c>
      <c r="H47" s="100">
        <f t="shared" si="5"/>
        <v>1.930187962793444E-05</v>
      </c>
      <c r="I47" s="68"/>
    </row>
    <row r="48" spans="1:9" s="64" customFormat="1" ht="12.75">
      <c r="A48" s="76"/>
      <c r="B48" s="103" t="s">
        <v>588</v>
      </c>
      <c r="C48" s="98" t="s">
        <v>646</v>
      </c>
      <c r="D48" s="99">
        <v>145000</v>
      </c>
      <c r="E48" s="99">
        <v>145000</v>
      </c>
      <c r="F48" s="202">
        <v>79854.36</v>
      </c>
      <c r="G48" s="100">
        <f t="shared" si="4"/>
        <v>0.550719724137931</v>
      </c>
      <c r="H48" s="100">
        <f t="shared" si="5"/>
        <v>0.0004904818598204432</v>
      </c>
      <c r="I48" s="68"/>
    </row>
    <row r="49" spans="1:9" s="64" customFormat="1" ht="12.75">
      <c r="A49" s="76"/>
      <c r="B49" s="103" t="s">
        <v>589</v>
      </c>
      <c r="C49" s="98" t="s">
        <v>280</v>
      </c>
      <c r="D49" s="99">
        <v>4500000</v>
      </c>
      <c r="E49" s="99">
        <v>4500000</v>
      </c>
      <c r="F49" s="202">
        <v>2770831.44</v>
      </c>
      <c r="G49" s="100">
        <f t="shared" si="4"/>
        <v>0.61574032</v>
      </c>
      <c r="H49" s="100">
        <f t="shared" si="5"/>
        <v>0.017019015091225536</v>
      </c>
      <c r="I49" s="68"/>
    </row>
    <row r="50" spans="1:9" s="64" customFormat="1" ht="12.75">
      <c r="A50" s="76"/>
      <c r="B50" s="74" t="s">
        <v>178</v>
      </c>
      <c r="C50" s="90" t="s">
        <v>419</v>
      </c>
      <c r="D50" s="71"/>
      <c r="E50" s="71"/>
      <c r="F50" s="198">
        <v>1879743.87</v>
      </c>
      <c r="G50" s="89"/>
      <c r="H50" s="100">
        <f t="shared" si="5"/>
        <v>0.011545772445533063</v>
      </c>
      <c r="I50" s="68"/>
    </row>
    <row r="51" spans="1:9" s="64" customFormat="1" ht="12.75">
      <c r="A51" s="76"/>
      <c r="B51" s="74" t="s">
        <v>571</v>
      </c>
      <c r="C51" s="90" t="s">
        <v>647</v>
      </c>
      <c r="D51" s="71">
        <v>450000</v>
      </c>
      <c r="E51" s="71">
        <v>450000</v>
      </c>
      <c r="F51" s="198">
        <v>140620.1</v>
      </c>
      <c r="G51" s="89">
        <f>F51/E51</f>
        <v>0.3124891111111111</v>
      </c>
      <c r="H51" s="100">
        <f t="shared" si="5"/>
        <v>0.0008637174999102956</v>
      </c>
      <c r="I51" s="68"/>
    </row>
    <row r="52" spans="1:9" s="64" customFormat="1" ht="25.5">
      <c r="A52" s="76"/>
      <c r="B52" s="74">
        <v>2440</v>
      </c>
      <c r="C52" s="90" t="s">
        <v>177</v>
      </c>
      <c r="D52" s="71"/>
      <c r="E52" s="71"/>
      <c r="F52" s="198">
        <v>289013</v>
      </c>
      <c r="G52" s="89"/>
      <c r="H52" s="100">
        <f t="shared" si="5"/>
        <v>0.0017751771318721453</v>
      </c>
      <c r="I52" s="68"/>
    </row>
    <row r="53" spans="1:9" ht="19.5" customHeight="1">
      <c r="A53" s="57">
        <v>758</v>
      </c>
      <c r="B53" s="106"/>
      <c r="C53" s="56" t="s">
        <v>648</v>
      </c>
      <c r="D53" s="56">
        <f>SUM(D54:D55)</f>
        <v>37028115</v>
      </c>
      <c r="E53" s="56">
        <f>SUM(E54:E55)</f>
        <v>38627212</v>
      </c>
      <c r="F53" s="197">
        <f>SUM(F54:F55)</f>
        <v>24286406.09</v>
      </c>
      <c r="G53" s="95">
        <f t="shared" si="4"/>
        <v>0.6287382607370162</v>
      </c>
      <c r="H53" s="95">
        <f aca="true" t="shared" si="6" ref="H53:H74">F53/$F$111</f>
        <v>0.14917208812865995</v>
      </c>
      <c r="I53" s="68"/>
    </row>
    <row r="54" spans="1:9" ht="12.75">
      <c r="A54" s="76"/>
      <c r="B54" s="103" t="s">
        <v>590</v>
      </c>
      <c r="C54" s="98" t="s">
        <v>649</v>
      </c>
      <c r="D54" s="99">
        <v>600000</v>
      </c>
      <c r="E54" s="99">
        <v>600000</v>
      </c>
      <c r="F54" s="202">
        <v>885046.09</v>
      </c>
      <c r="G54" s="100">
        <f t="shared" si="4"/>
        <v>1.4750768166666666</v>
      </c>
      <c r="H54" s="100">
        <f t="shared" si="6"/>
        <v>0.0054361346362303995</v>
      </c>
      <c r="I54" s="68"/>
    </row>
    <row r="55" spans="1:9" ht="12.75">
      <c r="A55" s="76"/>
      <c r="B55" s="96">
        <v>2920</v>
      </c>
      <c r="C55" s="98" t="s">
        <v>650</v>
      </c>
      <c r="D55" s="99">
        <v>36428115</v>
      </c>
      <c r="E55" s="1">
        <v>38027212</v>
      </c>
      <c r="F55" s="202">
        <v>23401360</v>
      </c>
      <c r="G55" s="100">
        <f t="shared" si="4"/>
        <v>0.6153845830191285</v>
      </c>
      <c r="H55" s="100">
        <f t="shared" si="6"/>
        <v>0.14373595349242957</v>
      </c>
      <c r="I55" s="68"/>
    </row>
    <row r="56" spans="1:9" ht="19.5" customHeight="1">
      <c r="A56" s="57">
        <v>801</v>
      </c>
      <c r="B56" s="106"/>
      <c r="C56" s="56" t="s">
        <v>659</v>
      </c>
      <c r="D56" s="56">
        <f>SUM(D57:D64)</f>
        <v>185500</v>
      </c>
      <c r="E56" s="56">
        <f>SUM(E57:E64)</f>
        <v>538295</v>
      </c>
      <c r="F56" s="197">
        <f>SUM(F57:F64)</f>
        <v>364283.06999999995</v>
      </c>
      <c r="G56" s="95">
        <f t="shared" si="4"/>
        <v>0.6767350058982528</v>
      </c>
      <c r="H56" s="95">
        <f t="shared" si="6"/>
        <v>0.002237501342127101</v>
      </c>
      <c r="I56" s="68"/>
    </row>
    <row r="57" spans="1:9" s="64" customFormat="1" ht="12.75">
      <c r="A57" s="76"/>
      <c r="B57" s="74" t="s">
        <v>593</v>
      </c>
      <c r="C57" s="90" t="s">
        <v>653</v>
      </c>
      <c r="D57" s="71"/>
      <c r="E57" s="71"/>
      <c r="F57" s="198">
        <v>28428.91</v>
      </c>
      <c r="G57" s="89"/>
      <c r="H57" s="100">
        <f t="shared" si="6"/>
        <v>0.00017461619690481518</v>
      </c>
      <c r="I57" s="68"/>
    </row>
    <row r="58" spans="1:9" s="72" customFormat="1" ht="12.75">
      <c r="A58" s="76"/>
      <c r="B58" s="70" t="s">
        <v>174</v>
      </c>
      <c r="C58" s="90" t="s">
        <v>175</v>
      </c>
      <c r="D58" s="71"/>
      <c r="E58" s="71"/>
      <c r="F58" s="203">
        <v>28.2</v>
      </c>
      <c r="G58" s="89"/>
      <c r="H58" s="100">
        <f t="shared" si="6"/>
        <v>1.7321018472800357E-07</v>
      </c>
      <c r="I58" s="68"/>
    </row>
    <row r="59" spans="1:9" s="72" customFormat="1" ht="12.75">
      <c r="A59" s="76"/>
      <c r="B59" s="74" t="s">
        <v>590</v>
      </c>
      <c r="C59" s="90" t="s">
        <v>649</v>
      </c>
      <c r="D59" s="71"/>
      <c r="E59" s="71"/>
      <c r="F59" s="198">
        <v>6.82</v>
      </c>
      <c r="G59" s="89"/>
      <c r="H59" s="100">
        <f t="shared" si="6"/>
        <v>4.188983900159519E-08</v>
      </c>
      <c r="I59" s="68"/>
    </row>
    <row r="60" spans="1:9" s="64" customFormat="1" ht="12.75">
      <c r="A60" s="73"/>
      <c r="B60" s="70" t="s">
        <v>572</v>
      </c>
      <c r="C60" s="90" t="s">
        <v>631</v>
      </c>
      <c r="D60" s="75"/>
      <c r="E60" s="75"/>
      <c r="F60" s="199">
        <v>8086.36</v>
      </c>
      <c r="G60" s="89"/>
      <c r="H60" s="100">
        <f t="shared" si="6"/>
        <v>4.9668081892806345E-05</v>
      </c>
      <c r="I60" s="68"/>
    </row>
    <row r="61" spans="1:9" s="64" customFormat="1" ht="25.5">
      <c r="A61" s="76"/>
      <c r="B61" s="96">
        <v>2030</v>
      </c>
      <c r="C61" s="98" t="s">
        <v>660</v>
      </c>
      <c r="D61" s="99"/>
      <c r="E61" s="1">
        <v>8996</v>
      </c>
      <c r="F61" s="202">
        <v>8996</v>
      </c>
      <c r="G61" s="100">
        <f t="shared" si="4"/>
        <v>1</v>
      </c>
      <c r="H61" s="100">
        <f t="shared" si="6"/>
        <v>5.525527736925958E-05</v>
      </c>
      <c r="I61" s="68"/>
    </row>
    <row r="62" spans="1:9" s="108" customFormat="1" ht="38.25">
      <c r="A62" s="76"/>
      <c r="B62" s="96">
        <v>2310</v>
      </c>
      <c r="C62" s="98" t="s">
        <v>575</v>
      </c>
      <c r="D62" s="99">
        <v>185500</v>
      </c>
      <c r="E62" s="99">
        <v>185500</v>
      </c>
      <c r="F62" s="202">
        <v>80268.98</v>
      </c>
      <c r="G62" s="100">
        <f t="shared" si="4"/>
        <v>0.43271687331536385</v>
      </c>
      <c r="H62" s="100">
        <f t="shared" si="6"/>
        <v>0.0004930285409123554</v>
      </c>
      <c r="I62" s="107"/>
    </row>
    <row r="63" spans="1:9" s="108" customFormat="1" ht="25.5">
      <c r="A63" s="96"/>
      <c r="B63" s="97">
        <v>6339</v>
      </c>
      <c r="C63" s="98" t="s">
        <v>598</v>
      </c>
      <c r="D63" s="99"/>
      <c r="E63" s="1">
        <v>105331</v>
      </c>
      <c r="F63" s="202"/>
      <c r="G63" s="100">
        <f t="shared" si="4"/>
        <v>0</v>
      </c>
      <c r="H63" s="100">
        <f t="shared" si="6"/>
        <v>0</v>
      </c>
      <c r="I63" s="68"/>
    </row>
    <row r="64" spans="1:9" s="108" customFormat="1" ht="38.25">
      <c r="A64" s="96"/>
      <c r="B64" s="97">
        <v>6630</v>
      </c>
      <c r="C64" s="98" t="s">
        <v>211</v>
      </c>
      <c r="D64" s="99"/>
      <c r="E64" s="1">
        <v>238468</v>
      </c>
      <c r="F64" s="202">
        <v>238467.8</v>
      </c>
      <c r="G64" s="100">
        <f t="shared" si="4"/>
        <v>0.9999991613130482</v>
      </c>
      <c r="H64" s="100">
        <f t="shared" si="6"/>
        <v>0.0014647181450241351</v>
      </c>
      <c r="I64" s="68"/>
    </row>
    <row r="65" spans="1:9" s="108" customFormat="1" ht="19.5" customHeight="1">
      <c r="A65" s="57">
        <v>803</v>
      </c>
      <c r="B65" s="106"/>
      <c r="C65" s="56" t="s">
        <v>212</v>
      </c>
      <c r="D65" s="56">
        <f>SUM(D66:D67)</f>
        <v>36441</v>
      </c>
      <c r="E65" s="56">
        <f>SUM(E66:E67)</f>
        <v>29627</v>
      </c>
      <c r="F65" s="197">
        <f>SUM(F66:F67)</f>
        <v>29627</v>
      </c>
      <c r="G65" s="95">
        <f t="shared" si="4"/>
        <v>1</v>
      </c>
      <c r="H65" s="95">
        <f t="shared" si="6"/>
        <v>0.00018197511145165112</v>
      </c>
      <c r="I65" s="68"/>
    </row>
    <row r="66" spans="1:9" s="108" customFormat="1" ht="51">
      <c r="A66" s="76"/>
      <c r="B66" s="103">
        <v>2888</v>
      </c>
      <c r="C66" s="98" t="s">
        <v>553</v>
      </c>
      <c r="D66" s="99">
        <v>27331</v>
      </c>
      <c r="E66" s="1">
        <v>22220</v>
      </c>
      <c r="F66" s="202">
        <v>22220.25</v>
      </c>
      <c r="G66" s="100">
        <f t="shared" si="4"/>
        <v>1.0000112511251125</v>
      </c>
      <c r="H66" s="100">
        <f t="shared" si="6"/>
        <v>0.00013648133358873835</v>
      </c>
      <c r="I66" s="68"/>
    </row>
    <row r="67" spans="1:9" s="64" customFormat="1" ht="51">
      <c r="A67" s="76"/>
      <c r="B67" s="103">
        <v>2889</v>
      </c>
      <c r="C67" s="98" t="s">
        <v>553</v>
      </c>
      <c r="D67" s="99">
        <v>9110</v>
      </c>
      <c r="E67" s="1">
        <v>7407</v>
      </c>
      <c r="F67" s="202">
        <v>7406.75</v>
      </c>
      <c r="G67" s="100">
        <f t="shared" si="4"/>
        <v>0.9999662481436479</v>
      </c>
      <c r="H67" s="100">
        <f t="shared" si="6"/>
        <v>4.549377786291278E-05</v>
      </c>
      <c r="I67" s="68"/>
    </row>
    <row r="68" spans="1:9" s="64" customFormat="1" ht="19.5" customHeight="1">
      <c r="A68" s="57">
        <v>851</v>
      </c>
      <c r="B68" s="106"/>
      <c r="C68" s="56" t="s">
        <v>651</v>
      </c>
      <c r="D68" s="56">
        <f>SUM(D69:D72)</f>
        <v>2500000</v>
      </c>
      <c r="E68" s="56">
        <f>SUM(E69:E72)</f>
        <v>2512066</v>
      </c>
      <c r="F68" s="197">
        <f>SUM(F69:F72)</f>
        <v>1767976.2</v>
      </c>
      <c r="G68" s="95">
        <f t="shared" si="4"/>
        <v>0.7037936901339376</v>
      </c>
      <c r="H68" s="95">
        <f t="shared" si="6"/>
        <v>0.01085927248924517</v>
      </c>
      <c r="I68" s="68"/>
    </row>
    <row r="69" spans="1:9" s="64" customFormat="1" ht="12.75">
      <c r="A69" s="76"/>
      <c r="B69" s="103" t="s">
        <v>591</v>
      </c>
      <c r="C69" s="98" t="s">
        <v>652</v>
      </c>
      <c r="D69" s="99">
        <v>2500000</v>
      </c>
      <c r="E69" s="99">
        <v>2500000</v>
      </c>
      <c r="F69" s="202">
        <v>1751993.28</v>
      </c>
      <c r="G69" s="100">
        <f t="shared" si="4"/>
        <v>0.7007973120000001</v>
      </c>
      <c r="H69" s="100">
        <f t="shared" si="6"/>
        <v>0.010761102115993649</v>
      </c>
      <c r="I69" s="68"/>
    </row>
    <row r="70" spans="1:9" s="72" customFormat="1" ht="51">
      <c r="A70" s="69"/>
      <c r="B70" s="74" t="s">
        <v>569</v>
      </c>
      <c r="C70" s="90" t="s">
        <v>674</v>
      </c>
      <c r="D70" s="71"/>
      <c r="E70" s="71"/>
      <c r="F70" s="203">
        <v>3632.72</v>
      </c>
      <c r="G70" s="100"/>
      <c r="H70" s="100">
        <f t="shared" si="6"/>
        <v>2.231291142784089E-05</v>
      </c>
      <c r="I70" s="68"/>
    </row>
    <row r="71" spans="1:9" s="72" customFormat="1" ht="12.75">
      <c r="A71" s="76"/>
      <c r="B71" s="74" t="s">
        <v>590</v>
      </c>
      <c r="C71" s="90" t="s">
        <v>649</v>
      </c>
      <c r="D71" s="71"/>
      <c r="E71" s="71"/>
      <c r="F71" s="198">
        <v>285.03</v>
      </c>
      <c r="G71" s="89"/>
      <c r="H71" s="100">
        <f t="shared" si="6"/>
        <v>1.7507127288305976E-06</v>
      </c>
      <c r="I71" s="68"/>
    </row>
    <row r="72" spans="1:9" s="64" customFormat="1" ht="25.5">
      <c r="A72" s="76"/>
      <c r="B72" s="96">
        <v>6339</v>
      </c>
      <c r="C72" s="98" t="s">
        <v>598</v>
      </c>
      <c r="D72" s="99"/>
      <c r="E72" s="1">
        <v>12066</v>
      </c>
      <c r="F72" s="202">
        <v>12065.17</v>
      </c>
      <c r="G72" s="100">
        <f aca="true" t="shared" si="7" ref="G72:G101">F72/E72</f>
        <v>0.999931211669153</v>
      </c>
      <c r="H72" s="100">
        <f t="shared" si="6"/>
        <v>7.41067490948499E-05</v>
      </c>
      <c r="I72" s="68"/>
    </row>
    <row r="73" spans="1:9" s="64" customFormat="1" ht="19.5" customHeight="1">
      <c r="A73" s="57">
        <v>852</v>
      </c>
      <c r="B73" s="106"/>
      <c r="C73" s="56" t="s">
        <v>592</v>
      </c>
      <c r="D73" s="56">
        <f>SUM(D74:D80)</f>
        <v>29637300</v>
      </c>
      <c r="E73" s="56">
        <f>SUM(E74:E80)</f>
        <v>30362050</v>
      </c>
      <c r="F73" s="197">
        <f>SUM(F74:F80)</f>
        <v>9479849.73</v>
      </c>
      <c r="G73" s="95">
        <f t="shared" si="7"/>
        <v>0.3122269323052956</v>
      </c>
      <c r="H73" s="95">
        <f t="shared" si="6"/>
        <v>0.058227181664078545</v>
      </c>
      <c r="I73" s="68"/>
    </row>
    <row r="74" spans="1:9" s="82" customFormat="1" ht="12.75">
      <c r="A74" s="96"/>
      <c r="B74" s="97" t="s">
        <v>593</v>
      </c>
      <c r="C74" s="98" t="s">
        <v>653</v>
      </c>
      <c r="D74" s="99">
        <v>305300</v>
      </c>
      <c r="E74" s="99">
        <v>305300</v>
      </c>
      <c r="F74" s="202">
        <v>179623.59</v>
      </c>
      <c r="G74" s="100">
        <f t="shared" si="7"/>
        <v>0.5883510972813626</v>
      </c>
      <c r="H74" s="100">
        <f t="shared" si="6"/>
        <v>0.0011032849363619567</v>
      </c>
      <c r="I74" s="81"/>
    </row>
    <row r="75" spans="1:9" s="72" customFormat="1" ht="12.75">
      <c r="A75" s="76"/>
      <c r="B75" s="74" t="s">
        <v>590</v>
      </c>
      <c r="C75" s="90" t="s">
        <v>649</v>
      </c>
      <c r="D75" s="71"/>
      <c r="E75" s="71"/>
      <c r="F75" s="198">
        <v>186.58</v>
      </c>
      <c r="G75" s="89"/>
      <c r="H75" s="100">
        <f aca="true" t="shared" si="8" ref="H75:H80">F75/$F$111</f>
        <v>1.1460126335656352E-06</v>
      </c>
      <c r="I75" s="68"/>
    </row>
    <row r="76" spans="1:9" s="82" customFormat="1" ht="12.75">
      <c r="A76" s="96"/>
      <c r="B76" s="97" t="s">
        <v>572</v>
      </c>
      <c r="C76" s="98" t="s">
        <v>631</v>
      </c>
      <c r="D76" s="99">
        <v>295000</v>
      </c>
      <c r="E76" s="99">
        <v>295000</v>
      </c>
      <c r="F76" s="202">
        <v>95072.92</v>
      </c>
      <c r="G76" s="100">
        <f t="shared" si="7"/>
        <v>0.3222810847457627</v>
      </c>
      <c r="H76" s="100">
        <f t="shared" si="8"/>
        <v>0.0005839573771571172</v>
      </c>
      <c r="I76" s="81"/>
    </row>
    <row r="77" spans="1:9" s="82" customFormat="1" ht="38.25">
      <c r="A77" s="96"/>
      <c r="B77" s="96">
        <v>2010</v>
      </c>
      <c r="C77" s="98" t="s">
        <v>635</v>
      </c>
      <c r="D77" s="99">
        <v>26426000</v>
      </c>
      <c r="E77" s="1">
        <v>26389400</v>
      </c>
      <c r="F77" s="202">
        <v>7679775</v>
      </c>
      <c r="G77" s="100">
        <f t="shared" si="7"/>
        <v>0.2910174160837306</v>
      </c>
      <c r="H77" s="100">
        <f t="shared" si="8"/>
        <v>0.04717075341913134</v>
      </c>
      <c r="I77" s="81"/>
    </row>
    <row r="78" spans="1:9" s="82" customFormat="1" ht="25.5">
      <c r="A78" s="96"/>
      <c r="B78" s="96">
        <v>2030</v>
      </c>
      <c r="C78" s="98" t="s">
        <v>660</v>
      </c>
      <c r="D78" s="99">
        <v>2611000</v>
      </c>
      <c r="E78" s="1">
        <v>3346350</v>
      </c>
      <c r="F78" s="202">
        <v>1510633</v>
      </c>
      <c r="G78" s="100">
        <f t="shared" si="7"/>
        <v>0.45142707726328685</v>
      </c>
      <c r="H78" s="100">
        <f t="shared" si="8"/>
        <v>0.009278617765468731</v>
      </c>
      <c r="I78" s="81"/>
    </row>
    <row r="79" spans="1:9" s="77" customFormat="1" ht="38.25">
      <c r="A79" s="76"/>
      <c r="B79" s="69">
        <v>2360</v>
      </c>
      <c r="C79" s="90" t="s">
        <v>573</v>
      </c>
      <c r="D79" s="71"/>
      <c r="E79" s="71"/>
      <c r="F79" s="198">
        <v>4558.64</v>
      </c>
      <c r="G79" s="89"/>
      <c r="H79" s="100">
        <f t="shared" si="8"/>
        <v>2.800010200384632E-05</v>
      </c>
      <c r="I79" s="68"/>
    </row>
    <row r="80" spans="1:9" s="64" customFormat="1" ht="38.25">
      <c r="A80" s="76"/>
      <c r="B80" s="96">
        <v>2710</v>
      </c>
      <c r="C80" s="98" t="s">
        <v>555</v>
      </c>
      <c r="D80" s="99"/>
      <c r="E80" s="1">
        <v>26000</v>
      </c>
      <c r="F80" s="202">
        <v>10000</v>
      </c>
      <c r="G80" s="100">
        <f t="shared" si="7"/>
        <v>0.38461538461538464</v>
      </c>
      <c r="H80" s="100">
        <f t="shared" si="8"/>
        <v>6.142205132198709E-05</v>
      </c>
      <c r="I80" s="68"/>
    </row>
    <row r="81" spans="1:9" s="64" customFormat="1" ht="19.5" customHeight="1">
      <c r="A81" s="57">
        <v>853</v>
      </c>
      <c r="B81" s="106"/>
      <c r="C81" s="56" t="s">
        <v>536</v>
      </c>
      <c r="D81" s="56">
        <f>SUM(D82:D82)</f>
        <v>499100</v>
      </c>
      <c r="E81" s="56">
        <f>SUM(E82:E82)</f>
        <v>499100</v>
      </c>
      <c r="F81" s="197">
        <f>SUM(F82:F82)</f>
        <v>318769.65</v>
      </c>
      <c r="G81" s="95">
        <f t="shared" si="7"/>
        <v>0.6386889400921659</v>
      </c>
      <c r="H81" s="95">
        <f>F81/$F$111</f>
        <v>0.0019579485802191862</v>
      </c>
      <c r="I81" s="68"/>
    </row>
    <row r="82" spans="1:9" s="64" customFormat="1" ht="12.75">
      <c r="A82" s="76"/>
      <c r="B82" s="103" t="s">
        <v>593</v>
      </c>
      <c r="C82" s="98" t="s">
        <v>653</v>
      </c>
      <c r="D82" s="99">
        <v>499100</v>
      </c>
      <c r="E82" s="99">
        <v>499100</v>
      </c>
      <c r="F82" s="202">
        <v>318769.65</v>
      </c>
      <c r="G82" s="100">
        <f t="shared" si="7"/>
        <v>0.6386889400921659</v>
      </c>
      <c r="H82" s="100">
        <f>F82/$F$111</f>
        <v>0.0019579485802191862</v>
      </c>
      <c r="I82" s="68"/>
    </row>
    <row r="83" spans="1:9" s="64" customFormat="1" ht="19.5" customHeight="1">
      <c r="A83" s="57">
        <v>854</v>
      </c>
      <c r="B83" s="106"/>
      <c r="C83" s="56" t="s">
        <v>661</v>
      </c>
      <c r="D83" s="56">
        <f>SUM(D84:D86)</f>
        <v>612096</v>
      </c>
      <c r="E83" s="56">
        <f>SUM(E84:E86)</f>
        <v>950564</v>
      </c>
      <c r="F83" s="197">
        <f>SUM(F84:F86)</f>
        <v>290935</v>
      </c>
      <c r="G83" s="95">
        <f t="shared" si="7"/>
        <v>0.30606566207009733</v>
      </c>
      <c r="H83" s="95">
        <f>F83/$F$111</f>
        <v>0.0017869824501362311</v>
      </c>
      <c r="I83" s="68"/>
    </row>
    <row r="84" spans="1:9" s="64" customFormat="1" ht="25.5">
      <c r="A84" s="76"/>
      <c r="B84" s="103">
        <v>2030</v>
      </c>
      <c r="C84" s="98" t="s">
        <v>660</v>
      </c>
      <c r="D84" s="99"/>
      <c r="E84" s="1">
        <v>338468</v>
      </c>
      <c r="F84" s="202">
        <v>290935</v>
      </c>
      <c r="G84" s="100">
        <f t="shared" si="7"/>
        <v>0.8595642719548081</v>
      </c>
      <c r="H84" s="100">
        <f>F84/$F$111</f>
        <v>0.0017869824501362311</v>
      </c>
      <c r="I84" s="68"/>
    </row>
    <row r="85" spans="1:9" s="64" customFormat="1" ht="51">
      <c r="A85" s="76"/>
      <c r="B85" s="103">
        <v>2888</v>
      </c>
      <c r="C85" s="98" t="s">
        <v>553</v>
      </c>
      <c r="D85" s="99">
        <v>379867</v>
      </c>
      <c r="E85" s="1">
        <v>379867</v>
      </c>
      <c r="F85" s="202"/>
      <c r="G85" s="100">
        <f t="shared" si="7"/>
        <v>0</v>
      </c>
      <c r="H85" s="100">
        <f aca="true" t="shared" si="9" ref="H85:H111">F85/$F$111</f>
        <v>0</v>
      </c>
      <c r="I85" s="68"/>
    </row>
    <row r="86" spans="1:9" s="64" customFormat="1" ht="51">
      <c r="A86" s="76"/>
      <c r="B86" s="103">
        <v>2889</v>
      </c>
      <c r="C86" s="98" t="s">
        <v>553</v>
      </c>
      <c r="D86" s="99">
        <v>232229</v>
      </c>
      <c r="E86" s="1">
        <v>232229</v>
      </c>
      <c r="F86" s="202"/>
      <c r="G86" s="100">
        <f t="shared" si="7"/>
        <v>0</v>
      </c>
      <c r="H86" s="100">
        <f t="shared" si="9"/>
        <v>0</v>
      </c>
      <c r="I86" s="68"/>
    </row>
    <row r="87" spans="1:9" s="64" customFormat="1" ht="19.5" customHeight="1">
      <c r="A87" s="57">
        <v>900</v>
      </c>
      <c r="B87" s="106"/>
      <c r="C87" s="56" t="s">
        <v>654</v>
      </c>
      <c r="D87" s="56">
        <f>SUM(D88:D101)</f>
        <v>115977164</v>
      </c>
      <c r="E87" s="56">
        <f>SUM(E88:E101)</f>
        <v>114973692</v>
      </c>
      <c r="F87" s="197">
        <f>SUM(F88:F101)</f>
        <v>14907164.159999998</v>
      </c>
      <c r="G87" s="95">
        <f t="shared" si="7"/>
        <v>0.12965717548671915</v>
      </c>
      <c r="H87" s="95">
        <f t="shared" si="9"/>
        <v>0.09156286021008064</v>
      </c>
      <c r="I87" s="68"/>
    </row>
    <row r="88" spans="1:9" s="64" customFormat="1" ht="12.75">
      <c r="A88" s="76"/>
      <c r="B88" s="103" t="s">
        <v>594</v>
      </c>
      <c r="C88" s="98" t="s">
        <v>595</v>
      </c>
      <c r="D88" s="99">
        <v>35000</v>
      </c>
      <c r="E88" s="1">
        <v>35000</v>
      </c>
      <c r="F88" s="202">
        <v>5136.96</v>
      </c>
      <c r="G88" s="100">
        <f t="shared" si="7"/>
        <v>0.14677028571428571</v>
      </c>
      <c r="H88" s="100">
        <f t="shared" si="9"/>
        <v>3.155226207589948E-05</v>
      </c>
      <c r="I88" s="68"/>
    </row>
    <row r="89" spans="1:9" s="64" customFormat="1" ht="25.5">
      <c r="A89" s="76"/>
      <c r="B89" s="74" t="s">
        <v>180</v>
      </c>
      <c r="C89" s="90" t="s">
        <v>181</v>
      </c>
      <c r="D89" s="71"/>
      <c r="E89" s="71"/>
      <c r="F89" s="198">
        <v>3170</v>
      </c>
      <c r="G89" s="89"/>
      <c r="H89" s="100">
        <f t="shared" si="9"/>
        <v>1.9470790269069905E-05</v>
      </c>
      <c r="I89" s="68"/>
    </row>
    <row r="90" spans="1:9" s="64" customFormat="1" ht="12.75">
      <c r="A90" s="76"/>
      <c r="B90" s="103" t="s">
        <v>576</v>
      </c>
      <c r="C90" s="98" t="s">
        <v>637</v>
      </c>
      <c r="D90" s="99">
        <v>120000</v>
      </c>
      <c r="E90" s="1">
        <v>120000</v>
      </c>
      <c r="F90" s="202">
        <v>84225.44</v>
      </c>
      <c r="G90" s="100">
        <f t="shared" si="7"/>
        <v>0.7018786666666667</v>
      </c>
      <c r="H90" s="100">
        <f t="shared" si="9"/>
        <v>0.0005173299298296944</v>
      </c>
      <c r="I90" s="68"/>
    </row>
    <row r="91" spans="1:9" s="64" customFormat="1" ht="25.5">
      <c r="A91" s="76"/>
      <c r="B91" s="103" t="s">
        <v>385</v>
      </c>
      <c r="C91" s="98" t="s">
        <v>386</v>
      </c>
      <c r="D91" s="99">
        <v>5000</v>
      </c>
      <c r="E91" s="1">
        <v>5000</v>
      </c>
      <c r="F91" s="202">
        <v>3686.68</v>
      </c>
      <c r="G91" s="100">
        <f t="shared" si="7"/>
        <v>0.737336</v>
      </c>
      <c r="H91" s="100">
        <f t="shared" si="9"/>
        <v>2.2644344816774335E-05</v>
      </c>
      <c r="I91" s="68"/>
    </row>
    <row r="92" spans="1:9" s="64" customFormat="1" ht="12.75">
      <c r="A92" s="76"/>
      <c r="B92" s="97" t="s">
        <v>567</v>
      </c>
      <c r="C92" s="98" t="s">
        <v>623</v>
      </c>
      <c r="D92" s="99">
        <v>2020000</v>
      </c>
      <c r="E92" s="1">
        <v>2020000</v>
      </c>
      <c r="F92" s="202">
        <v>1598613.18</v>
      </c>
      <c r="G92" s="100">
        <f t="shared" si="7"/>
        <v>0.7913926633663366</v>
      </c>
      <c r="H92" s="100">
        <f t="shared" si="9"/>
        <v>0.009819010078596497</v>
      </c>
      <c r="I92" s="68"/>
    </row>
    <row r="93" spans="1:9" s="64" customFormat="1" ht="12.75">
      <c r="A93" s="76"/>
      <c r="B93" s="103" t="s">
        <v>593</v>
      </c>
      <c r="C93" s="98" t="s">
        <v>653</v>
      </c>
      <c r="D93" s="99">
        <v>54400</v>
      </c>
      <c r="E93" s="1">
        <v>54400</v>
      </c>
      <c r="F93" s="202">
        <v>31319.4</v>
      </c>
      <c r="G93" s="100">
        <f t="shared" si="7"/>
        <v>0.5757242647058823</v>
      </c>
      <c r="H93" s="100">
        <f t="shared" si="9"/>
        <v>0.00019237017941738425</v>
      </c>
      <c r="I93" s="68"/>
    </row>
    <row r="94" spans="1:9" s="64" customFormat="1" ht="12.75">
      <c r="A94" s="76"/>
      <c r="B94" s="74" t="s">
        <v>721</v>
      </c>
      <c r="C94" s="90" t="s">
        <v>722</v>
      </c>
      <c r="D94" s="71"/>
      <c r="E94" s="71"/>
      <c r="F94" s="203">
        <v>5492</v>
      </c>
      <c r="G94" s="100"/>
      <c r="H94" s="100">
        <f t="shared" si="9"/>
        <v>3.3732990586035306E-05</v>
      </c>
      <c r="I94" s="68"/>
    </row>
    <row r="95" spans="1:9" s="64" customFormat="1" ht="12.75">
      <c r="A95" s="102"/>
      <c r="B95" s="103" t="s">
        <v>590</v>
      </c>
      <c r="C95" s="98" t="s">
        <v>649</v>
      </c>
      <c r="D95" s="99">
        <v>10000</v>
      </c>
      <c r="E95" s="1">
        <v>10000</v>
      </c>
      <c r="F95" s="202">
        <v>4670.06</v>
      </c>
      <c r="G95" s="100">
        <f t="shared" si="7"/>
        <v>0.46700600000000003</v>
      </c>
      <c r="H95" s="100">
        <f t="shared" si="9"/>
        <v>2.8684466499675903E-05</v>
      </c>
      <c r="I95" s="68"/>
    </row>
    <row r="96" spans="1:9" s="64" customFormat="1" ht="12.75">
      <c r="A96" s="73"/>
      <c r="B96" s="74" t="s">
        <v>182</v>
      </c>
      <c r="C96" s="90" t="s">
        <v>649</v>
      </c>
      <c r="D96" s="71"/>
      <c r="E96" s="71"/>
      <c r="F96" s="198">
        <v>83678.01</v>
      </c>
      <c r="G96" s="89"/>
      <c r="H96" s="100">
        <f t="shared" si="9"/>
        <v>0.0005139675024741748</v>
      </c>
      <c r="I96" s="68"/>
    </row>
    <row r="97" spans="1:9" s="80" customFormat="1" ht="12.75">
      <c r="A97" s="73"/>
      <c r="B97" s="70" t="s">
        <v>572</v>
      </c>
      <c r="C97" s="90" t="s">
        <v>631</v>
      </c>
      <c r="D97" s="71"/>
      <c r="E97" s="71"/>
      <c r="F97" s="198">
        <v>7770.58</v>
      </c>
      <c r="G97" s="89"/>
      <c r="H97" s="100">
        <f t="shared" si="9"/>
        <v>4.772849635616064E-05</v>
      </c>
      <c r="I97" s="68"/>
    </row>
    <row r="98" spans="1:9" s="64" customFormat="1" ht="38.25">
      <c r="A98" s="76"/>
      <c r="B98" s="96">
        <v>2310</v>
      </c>
      <c r="C98" s="98" t="s">
        <v>575</v>
      </c>
      <c r="D98" s="99">
        <v>386298</v>
      </c>
      <c r="E98" s="1">
        <v>386298</v>
      </c>
      <c r="F98" s="202">
        <v>265201.7</v>
      </c>
      <c r="G98" s="100">
        <f t="shared" si="7"/>
        <v>0.6865210278075475</v>
      </c>
      <c r="H98" s="100">
        <f t="shared" si="9"/>
        <v>0.0016289232428078222</v>
      </c>
      <c r="I98" s="68"/>
    </row>
    <row r="99" spans="1:9" s="64" customFormat="1" ht="38.25">
      <c r="A99" s="76"/>
      <c r="B99" s="97">
        <v>6292</v>
      </c>
      <c r="C99" s="98" t="s">
        <v>676</v>
      </c>
      <c r="D99" s="99">
        <v>87587352</v>
      </c>
      <c r="E99" s="1">
        <v>85375769</v>
      </c>
      <c r="F99" s="202">
        <v>9144505.44</v>
      </c>
      <c r="G99" s="100">
        <f t="shared" si="7"/>
        <v>0.10710890861785385</v>
      </c>
      <c r="H99" s="100">
        <f t="shared" si="9"/>
        <v>0.056167428244987</v>
      </c>
      <c r="I99" s="68"/>
    </row>
    <row r="100" spans="1:9" s="108" customFormat="1" ht="38.25">
      <c r="A100" s="76"/>
      <c r="B100" s="97">
        <v>6610</v>
      </c>
      <c r="C100" s="98" t="s">
        <v>596</v>
      </c>
      <c r="D100" s="99">
        <v>3902</v>
      </c>
      <c r="E100" s="1">
        <v>652467</v>
      </c>
      <c r="F100" s="202">
        <v>106215.18</v>
      </c>
      <c r="G100" s="100">
        <f t="shared" si="7"/>
        <v>0.16279011812091645</v>
      </c>
      <c r="H100" s="100">
        <f t="shared" si="9"/>
        <v>0.0006523954237134096</v>
      </c>
      <c r="I100" s="68"/>
    </row>
    <row r="101" spans="1:9" s="108" customFormat="1" ht="38.25">
      <c r="A101" s="76"/>
      <c r="B101" s="97">
        <v>6612</v>
      </c>
      <c r="C101" s="98" t="s">
        <v>596</v>
      </c>
      <c r="D101" s="99">
        <v>25755212</v>
      </c>
      <c r="E101" s="1">
        <v>26314758</v>
      </c>
      <c r="F101" s="202">
        <v>3563479.53</v>
      </c>
      <c r="G101" s="100">
        <f t="shared" si="7"/>
        <v>0.13541752996550452</v>
      </c>
      <c r="H101" s="100">
        <f t="shared" si="9"/>
        <v>0.02188762225765104</v>
      </c>
      <c r="I101" s="68"/>
    </row>
    <row r="102" spans="1:9" s="64" customFormat="1" ht="19.5" customHeight="1">
      <c r="A102" s="57">
        <v>921</v>
      </c>
      <c r="B102" s="106"/>
      <c r="C102" s="56" t="s">
        <v>214</v>
      </c>
      <c r="D102" s="56">
        <f>SUM(D103:D103)</f>
        <v>1706969</v>
      </c>
      <c r="E102" s="56">
        <f>SUM(E103:E103)</f>
        <v>0</v>
      </c>
      <c r="F102" s="197">
        <f>SUM(F103:F103)</f>
        <v>0</v>
      </c>
      <c r="G102" s="95"/>
      <c r="H102" s="95">
        <f t="shared" si="9"/>
        <v>0</v>
      </c>
      <c r="I102" s="68"/>
    </row>
    <row r="103" spans="1:9" ht="38.25">
      <c r="A103" s="76"/>
      <c r="B103" s="103">
        <v>6295</v>
      </c>
      <c r="C103" s="55" t="s">
        <v>676</v>
      </c>
      <c r="D103" s="99">
        <v>1706969</v>
      </c>
      <c r="E103" s="99"/>
      <c r="F103" s="202"/>
      <c r="G103" s="100"/>
      <c r="H103" s="100">
        <f t="shared" si="9"/>
        <v>0</v>
      </c>
      <c r="I103" s="68"/>
    </row>
    <row r="104" spans="1:9" s="64" customFormat="1" ht="25.5">
      <c r="A104" s="57">
        <v>925</v>
      </c>
      <c r="B104" s="106"/>
      <c r="C104" s="56" t="s">
        <v>655</v>
      </c>
      <c r="D104" s="56">
        <f>SUM(D105:D108)</f>
        <v>965500</v>
      </c>
      <c r="E104" s="56">
        <f>SUM(E105:E108)</f>
        <v>947145</v>
      </c>
      <c r="F104" s="197">
        <f>SUM(F105:F108)</f>
        <v>514759.70999999996</v>
      </c>
      <c r="G104" s="95">
        <f aca="true" t="shared" si="10" ref="G104:G111">F104/E104</f>
        <v>0.5434856436976386</v>
      </c>
      <c r="H104" s="95">
        <f t="shared" si="9"/>
        <v>0.0031617597326111186</v>
      </c>
      <c r="I104" s="68"/>
    </row>
    <row r="105" spans="1:9" ht="12.75">
      <c r="A105" s="96"/>
      <c r="B105" s="103" t="s">
        <v>593</v>
      </c>
      <c r="C105" s="98" t="s">
        <v>653</v>
      </c>
      <c r="D105" s="99">
        <v>750000</v>
      </c>
      <c r="E105" s="1">
        <v>750000</v>
      </c>
      <c r="F105" s="202">
        <v>312562.56</v>
      </c>
      <c r="G105" s="100">
        <f t="shared" si="10"/>
        <v>0.41675008</v>
      </c>
      <c r="H105" s="100">
        <f t="shared" si="9"/>
        <v>0.0019198233601651668</v>
      </c>
      <c r="I105" s="68"/>
    </row>
    <row r="106" spans="1:9" s="64" customFormat="1" ht="12.75">
      <c r="A106" s="102"/>
      <c r="B106" s="103" t="s">
        <v>590</v>
      </c>
      <c r="C106" s="98" t="s">
        <v>649</v>
      </c>
      <c r="D106" s="99">
        <v>500</v>
      </c>
      <c r="E106" s="1">
        <v>500</v>
      </c>
      <c r="F106" s="202">
        <v>10.84</v>
      </c>
      <c r="G106" s="100">
        <f t="shared" si="10"/>
        <v>0.02168</v>
      </c>
      <c r="H106" s="100">
        <f t="shared" si="9"/>
        <v>6.6581503633034E-08</v>
      </c>
      <c r="I106" s="68"/>
    </row>
    <row r="107" spans="1:9" s="108" customFormat="1" ht="12.75">
      <c r="A107" s="102"/>
      <c r="B107" s="97" t="s">
        <v>572</v>
      </c>
      <c r="C107" s="98" t="s">
        <v>631</v>
      </c>
      <c r="D107" s="99">
        <v>1000</v>
      </c>
      <c r="E107" s="1">
        <v>1000</v>
      </c>
      <c r="F107" s="202">
        <v>6560.85</v>
      </c>
      <c r="G107" s="100">
        <f t="shared" si="10"/>
        <v>6.56085</v>
      </c>
      <c r="H107" s="100">
        <f t="shared" si="9"/>
        <v>4.0298086541585895E-05</v>
      </c>
      <c r="I107" s="68"/>
    </row>
    <row r="108" spans="1:9" s="108" customFormat="1" ht="51">
      <c r="A108" s="102" t="s">
        <v>215</v>
      </c>
      <c r="B108" s="97">
        <v>6260</v>
      </c>
      <c r="C108" s="98" t="s">
        <v>216</v>
      </c>
      <c r="D108" s="99">
        <v>214000</v>
      </c>
      <c r="E108" s="1">
        <v>195645</v>
      </c>
      <c r="F108" s="202">
        <v>195625.46</v>
      </c>
      <c r="G108" s="100">
        <f t="shared" si="10"/>
        <v>0.9999001252268138</v>
      </c>
      <c r="H108" s="100">
        <f t="shared" si="9"/>
        <v>0.001201571704400733</v>
      </c>
      <c r="I108" s="68"/>
    </row>
    <row r="109" spans="1:9" s="108" customFormat="1" ht="19.5" customHeight="1">
      <c r="A109" s="57">
        <v>926</v>
      </c>
      <c r="B109" s="106"/>
      <c r="C109" s="56" t="s">
        <v>217</v>
      </c>
      <c r="D109" s="56">
        <f>SUM(D110:D110)</f>
        <v>1213500</v>
      </c>
      <c r="E109" s="56">
        <f>SUM(E110:E110)</f>
        <v>1213500</v>
      </c>
      <c r="F109" s="197">
        <f>SUM(F110:F110)</f>
        <v>0</v>
      </c>
      <c r="G109" s="95">
        <f t="shared" si="10"/>
        <v>0</v>
      </c>
      <c r="H109" s="95">
        <f t="shared" si="9"/>
        <v>0</v>
      </c>
      <c r="I109" s="68"/>
    </row>
    <row r="110" spans="1:9" s="108" customFormat="1" ht="38.25">
      <c r="A110" s="58"/>
      <c r="B110" s="103">
        <v>6290</v>
      </c>
      <c r="C110" s="98" t="s">
        <v>676</v>
      </c>
      <c r="D110" s="60">
        <v>1213500</v>
      </c>
      <c r="E110" s="60">
        <v>1213500</v>
      </c>
      <c r="F110" s="203"/>
      <c r="G110" s="100">
        <f t="shared" si="10"/>
        <v>0</v>
      </c>
      <c r="H110" s="100">
        <f t="shared" si="9"/>
        <v>0</v>
      </c>
      <c r="I110" s="68"/>
    </row>
    <row r="111" spans="1:9" s="64" customFormat="1" ht="19.5" customHeight="1">
      <c r="A111" s="247" t="s">
        <v>689</v>
      </c>
      <c r="B111" s="247"/>
      <c r="C111" s="92" t="s">
        <v>656</v>
      </c>
      <c r="D111" s="83">
        <f>D3+D7+D14+D18+D27+D29+D35+D53+D56+D65+D68+D73+D81+D83+D87+D102+D104+D109</f>
        <v>387122297</v>
      </c>
      <c r="E111" s="83">
        <f>E3+E7+E14+E18+E27+E29+E35+E53+E56+E65+E68+E73+E81+E83+E87+E102+E104+E109</f>
        <v>406907672</v>
      </c>
      <c r="F111" s="200">
        <f>F3+F7+F14+F18+F27+F29+F35+F53+F56+F65+F68+F73+F81+F83+F87+F102+F104+F109</f>
        <v>162807978.32</v>
      </c>
      <c r="G111" s="95">
        <f t="shared" si="10"/>
        <v>0.4001103678379404</v>
      </c>
      <c r="H111" s="95">
        <f t="shared" si="9"/>
        <v>1</v>
      </c>
      <c r="I111" s="68"/>
    </row>
    <row r="112" spans="1:9" s="64" customFormat="1" ht="12.75">
      <c r="A112" s="249"/>
      <c r="B112" s="249"/>
      <c r="C112" s="109"/>
      <c r="D112" s="99"/>
      <c r="E112" s="99"/>
      <c r="F112" s="202"/>
      <c r="G112" s="100"/>
      <c r="H112" s="100"/>
      <c r="I112" s="68"/>
    </row>
    <row r="113" spans="1:9" s="64" customFormat="1" ht="19.5" customHeight="1">
      <c r="A113" s="247" t="s">
        <v>695</v>
      </c>
      <c r="B113" s="247"/>
      <c r="C113" s="92" t="s">
        <v>657</v>
      </c>
      <c r="D113" s="83">
        <f>SUM(D114:D118)</f>
        <v>160456088</v>
      </c>
      <c r="E113" s="83">
        <f>SUM(E114:E118)</f>
        <v>158583440</v>
      </c>
      <c r="F113" s="200">
        <f>SUM(F114:F118)</f>
        <v>45508628.09</v>
      </c>
      <c r="G113" s="95">
        <f>F113/E113</f>
        <v>0.286969611013609</v>
      </c>
      <c r="H113" s="95"/>
      <c r="I113" s="68"/>
    </row>
    <row r="114" spans="1:9" s="64" customFormat="1" ht="38.25">
      <c r="A114" s="96"/>
      <c r="B114" s="96">
        <v>902</v>
      </c>
      <c r="C114" s="109" t="s">
        <v>218</v>
      </c>
      <c r="D114" s="99"/>
      <c r="E114" s="99">
        <v>1111630</v>
      </c>
      <c r="F114" s="202"/>
      <c r="G114" s="100">
        <f>F114/E114</f>
        <v>0</v>
      </c>
      <c r="H114" s="100"/>
      <c r="I114" s="68"/>
    </row>
    <row r="115" spans="1:9" s="64" customFormat="1" ht="38.25">
      <c r="A115" s="96"/>
      <c r="B115" s="96">
        <v>903</v>
      </c>
      <c r="C115" s="109" t="s">
        <v>219</v>
      </c>
      <c r="D115" s="99">
        <v>54516248</v>
      </c>
      <c r="E115" s="1">
        <v>49662269</v>
      </c>
      <c r="F115" s="202">
        <v>6758407.71</v>
      </c>
      <c r="G115" s="100">
        <f>F115/E115</f>
        <v>0.1360873726893147</v>
      </c>
      <c r="H115" s="100"/>
      <c r="I115" s="68"/>
    </row>
    <row r="116" spans="1:9" s="64" customFormat="1" ht="12.75">
      <c r="A116" s="96"/>
      <c r="B116" s="96">
        <v>931</v>
      </c>
      <c r="C116" s="59" t="s">
        <v>597</v>
      </c>
      <c r="D116" s="99">
        <v>2000000</v>
      </c>
      <c r="E116" s="99"/>
      <c r="F116" s="202"/>
      <c r="G116" s="100"/>
      <c r="H116" s="100"/>
      <c r="I116" s="68"/>
    </row>
    <row r="117" spans="1:9" s="64" customFormat="1" ht="12.75">
      <c r="A117" s="96"/>
      <c r="B117" s="96">
        <v>952</v>
      </c>
      <c r="C117" s="109" t="s">
        <v>483</v>
      </c>
      <c r="D117" s="99">
        <v>91387319</v>
      </c>
      <c r="E117" s="1">
        <v>72430194</v>
      </c>
      <c r="F117" s="202">
        <v>1890375.38</v>
      </c>
      <c r="G117" s="100">
        <f>F117/E117</f>
        <v>0.026099272632073855</v>
      </c>
      <c r="H117" s="100"/>
      <c r="I117" s="68"/>
    </row>
    <row r="118" spans="1:9" s="64" customFormat="1" ht="12.75">
      <c r="A118" s="96"/>
      <c r="B118" s="96">
        <v>955</v>
      </c>
      <c r="C118" s="109" t="s">
        <v>507</v>
      </c>
      <c r="D118" s="99">
        <v>12552521</v>
      </c>
      <c r="E118" s="1">
        <v>35379347</v>
      </c>
      <c r="F118" s="202">
        <v>36859845</v>
      </c>
      <c r="G118" s="100">
        <f>F118/E118</f>
        <v>1.041846391342384</v>
      </c>
      <c r="H118" s="100"/>
      <c r="I118" s="68"/>
    </row>
    <row r="119" spans="1:9" ht="19.5" customHeight="1">
      <c r="A119" s="247" t="s">
        <v>665</v>
      </c>
      <c r="B119" s="247"/>
      <c r="C119" s="94" t="s">
        <v>658</v>
      </c>
      <c r="D119" s="83">
        <f>D111+D113</f>
        <v>547578385</v>
      </c>
      <c r="E119" s="83">
        <f>E111+E113</f>
        <v>565491112</v>
      </c>
      <c r="F119" s="200">
        <f>F111+F113</f>
        <v>208316606.41</v>
      </c>
      <c r="G119" s="95">
        <f>F119/E119</f>
        <v>0.36838175170116555</v>
      </c>
      <c r="H119" s="95"/>
      <c r="I119" s="68"/>
    </row>
    <row r="120" spans="1:8" ht="12.75">
      <c r="A120" s="110"/>
      <c r="B120" s="85"/>
      <c r="C120" s="111"/>
      <c r="D120" s="111">
        <v>547578385</v>
      </c>
      <c r="E120" s="111">
        <v>565491112</v>
      </c>
      <c r="F120" s="204">
        <v>208316606.41</v>
      </c>
      <c r="G120" s="111"/>
      <c r="H120" s="111"/>
    </row>
    <row r="121" spans="1:8" ht="12.75">
      <c r="A121" s="110"/>
      <c r="B121" s="85"/>
      <c r="C121" s="111"/>
      <c r="D121" s="111">
        <f>D119-D120</f>
        <v>0</v>
      </c>
      <c r="E121" s="111">
        <f>E119-E120</f>
        <v>0</v>
      </c>
      <c r="F121" s="204">
        <f>F119-F120</f>
        <v>0</v>
      </c>
      <c r="G121" s="111"/>
      <c r="H121" s="111"/>
    </row>
    <row r="122" spans="1:8" ht="12.75">
      <c r="A122" s="110"/>
      <c r="B122" s="85"/>
      <c r="C122" s="111"/>
      <c r="D122" s="111"/>
      <c r="E122" s="111"/>
      <c r="F122" s="111"/>
      <c r="G122" s="111"/>
      <c r="H122" s="111"/>
    </row>
    <row r="123" spans="1:8" ht="12.75">
      <c r="A123" s="110"/>
      <c r="B123" s="85"/>
      <c r="C123" s="111"/>
      <c r="D123" s="111"/>
      <c r="E123" s="111"/>
      <c r="F123" s="111"/>
      <c r="G123" s="111"/>
      <c r="H123" s="111"/>
    </row>
    <row r="124" spans="1:8" ht="12.75">
      <c r="A124" s="110"/>
      <c r="B124" s="85"/>
      <c r="C124" s="111"/>
      <c r="D124" s="111"/>
      <c r="E124" s="111"/>
      <c r="F124" s="111"/>
      <c r="G124" s="111"/>
      <c r="H124" s="111"/>
    </row>
    <row r="125" spans="1:8" ht="12.75">
      <c r="A125" s="110"/>
      <c r="B125" s="85"/>
      <c r="C125" s="111"/>
      <c r="D125" s="111"/>
      <c r="E125" s="111"/>
      <c r="F125" s="111"/>
      <c r="G125" s="111"/>
      <c r="H125" s="111"/>
    </row>
    <row r="126" spans="1:8" ht="12.75">
      <c r="A126" s="110"/>
      <c r="B126" s="85"/>
      <c r="C126" s="111"/>
      <c r="D126" s="111"/>
      <c r="E126" s="111"/>
      <c r="F126" s="111"/>
      <c r="G126" s="111"/>
      <c r="H126" s="111"/>
    </row>
    <row r="127" spans="1:8" ht="12.75">
      <c r="A127" s="110"/>
      <c r="B127" s="85"/>
      <c r="C127" s="111"/>
      <c r="D127" s="111"/>
      <c r="E127" s="111"/>
      <c r="F127" s="111"/>
      <c r="G127" s="111"/>
      <c r="H127" s="111"/>
    </row>
    <row r="128" spans="1:8" ht="12.75">
      <c r="A128" s="110"/>
      <c r="B128" s="85"/>
      <c r="C128" s="111"/>
      <c r="D128" s="111"/>
      <c r="E128" s="111"/>
      <c r="F128" s="111"/>
      <c r="G128" s="111"/>
      <c r="H128" s="111"/>
    </row>
    <row r="129" spans="1:8" ht="12.75">
      <c r="A129" s="110"/>
      <c r="B129" s="85"/>
      <c r="C129" s="111"/>
      <c r="D129" s="111"/>
      <c r="E129" s="111"/>
      <c r="F129" s="111"/>
      <c r="G129" s="111"/>
      <c r="H129" s="111"/>
    </row>
    <row r="130" spans="1:8" ht="12.75">
      <c r="A130" s="110"/>
      <c r="B130" s="85"/>
      <c r="C130" s="111"/>
      <c r="D130" s="111"/>
      <c r="E130" s="111"/>
      <c r="F130" s="111"/>
      <c r="G130" s="111"/>
      <c r="H130" s="111"/>
    </row>
    <row r="131" spans="1:8" ht="12.75">
      <c r="A131" s="110"/>
      <c r="B131" s="85"/>
      <c r="C131" s="111"/>
      <c r="D131" s="111"/>
      <c r="E131" s="111"/>
      <c r="F131" s="111"/>
      <c r="G131" s="111"/>
      <c r="H131" s="111"/>
    </row>
    <row r="132" spans="1:8" ht="12.75">
      <c r="A132" s="110"/>
      <c r="B132" s="85"/>
      <c r="C132" s="111"/>
      <c r="D132" s="111"/>
      <c r="E132" s="111"/>
      <c r="F132" s="111"/>
      <c r="G132" s="111"/>
      <c r="H132" s="111"/>
    </row>
    <row r="133" spans="1:8" ht="12.75">
      <c r="A133" s="110"/>
      <c r="B133" s="85"/>
      <c r="C133" s="111"/>
      <c r="D133" s="111"/>
      <c r="E133" s="111"/>
      <c r="F133" s="111"/>
      <c r="G133" s="111"/>
      <c r="H133" s="111"/>
    </row>
    <row r="134" spans="1:8" ht="12.75">
      <c r="A134" s="110"/>
      <c r="B134" s="85"/>
      <c r="C134" s="111"/>
      <c r="D134" s="111"/>
      <c r="E134" s="111"/>
      <c r="F134" s="111"/>
      <c r="G134" s="111"/>
      <c r="H134" s="111"/>
    </row>
    <row r="135" spans="1:8" ht="12.75">
      <c r="A135" s="110"/>
      <c r="B135" s="85"/>
      <c r="C135" s="111"/>
      <c r="D135" s="111"/>
      <c r="E135" s="111"/>
      <c r="F135" s="111"/>
      <c r="G135" s="111"/>
      <c r="H135" s="111"/>
    </row>
    <row r="136" spans="1:8" ht="12.75">
      <c r="A136" s="110"/>
      <c r="B136" s="85"/>
      <c r="C136" s="111"/>
      <c r="D136" s="111"/>
      <c r="E136" s="111"/>
      <c r="F136" s="111"/>
      <c r="G136" s="111"/>
      <c r="H136" s="111"/>
    </row>
    <row r="137" spans="1:8" ht="12.75">
      <c r="A137" s="110"/>
      <c r="B137" s="85"/>
      <c r="C137" s="111"/>
      <c r="D137" s="111"/>
      <c r="E137" s="111"/>
      <c r="F137" s="111"/>
      <c r="G137" s="111"/>
      <c r="H137" s="111"/>
    </row>
    <row r="138" spans="1:8" ht="12.75">
      <c r="A138" s="110"/>
      <c r="B138" s="85"/>
      <c r="C138" s="111"/>
      <c r="D138" s="111"/>
      <c r="E138" s="111"/>
      <c r="F138" s="111"/>
      <c r="G138" s="111"/>
      <c r="H138" s="111"/>
    </row>
    <row r="139" spans="1:8" ht="12.75">
      <c r="A139" s="110"/>
      <c r="B139" s="85"/>
      <c r="C139" s="111"/>
      <c r="D139" s="111"/>
      <c r="E139" s="111"/>
      <c r="F139" s="111"/>
      <c r="G139" s="111"/>
      <c r="H139" s="111"/>
    </row>
    <row r="140" spans="1:8" ht="12.75">
      <c r="A140" s="110"/>
      <c r="B140" s="85"/>
      <c r="C140" s="111"/>
      <c r="D140" s="111"/>
      <c r="E140" s="111"/>
      <c r="F140" s="111"/>
      <c r="G140" s="111"/>
      <c r="H140" s="111"/>
    </row>
    <row r="141" spans="1:8" ht="12.75">
      <c r="A141" s="110"/>
      <c r="B141" s="85"/>
      <c r="C141" s="111"/>
      <c r="D141" s="111"/>
      <c r="E141" s="111"/>
      <c r="F141" s="111"/>
      <c r="G141" s="111"/>
      <c r="H141" s="111"/>
    </row>
    <row r="142" spans="1:8" ht="12.75">
      <c r="A142" s="110"/>
      <c r="B142" s="85"/>
      <c r="C142" s="111"/>
      <c r="D142" s="111"/>
      <c r="E142" s="111"/>
      <c r="F142" s="111"/>
      <c r="G142" s="111"/>
      <c r="H142" s="111"/>
    </row>
    <row r="143" spans="1:8" ht="12.75">
      <c r="A143" s="110"/>
      <c r="B143" s="85"/>
      <c r="C143" s="111"/>
      <c r="D143" s="111"/>
      <c r="E143" s="111"/>
      <c r="F143" s="111"/>
      <c r="G143" s="111"/>
      <c r="H143" s="111"/>
    </row>
    <row r="144" spans="1:8" ht="12.75">
      <c r="A144" s="110"/>
      <c r="B144" s="110"/>
      <c r="C144" s="111"/>
      <c r="D144" s="111"/>
      <c r="E144" s="111"/>
      <c r="F144" s="111"/>
      <c r="G144" s="111"/>
      <c r="H144" s="111"/>
    </row>
    <row r="145" spans="1:8" ht="12.75">
      <c r="A145" s="110"/>
      <c r="B145" s="110"/>
      <c r="C145" s="111"/>
      <c r="D145" s="111"/>
      <c r="E145" s="111"/>
      <c r="F145" s="111"/>
      <c r="G145" s="111"/>
      <c r="H145" s="111"/>
    </row>
    <row r="146" spans="1:8" ht="12.75">
      <c r="A146" s="110"/>
      <c r="B146" s="110"/>
      <c r="C146" s="111"/>
      <c r="D146" s="111"/>
      <c r="E146" s="111"/>
      <c r="F146" s="111"/>
      <c r="G146" s="111"/>
      <c r="H146" s="111"/>
    </row>
    <row r="147" spans="1:8" ht="12.75">
      <c r="A147" s="110"/>
      <c r="B147" s="110"/>
      <c r="C147" s="111"/>
      <c r="D147" s="111"/>
      <c r="E147" s="111"/>
      <c r="F147" s="111"/>
      <c r="G147" s="111"/>
      <c r="H147" s="111"/>
    </row>
    <row r="148" spans="1:8" ht="12.75">
      <c r="A148" s="110"/>
      <c r="B148" s="110"/>
      <c r="C148" s="111"/>
      <c r="D148" s="111"/>
      <c r="E148" s="111"/>
      <c r="F148" s="111"/>
      <c r="G148" s="111"/>
      <c r="H148" s="111"/>
    </row>
    <row r="149" spans="1:8" ht="12.75">
      <c r="A149" s="110"/>
      <c r="B149" s="110"/>
      <c r="C149" s="111"/>
      <c r="D149" s="111"/>
      <c r="E149" s="111"/>
      <c r="F149" s="111"/>
      <c r="G149" s="111"/>
      <c r="H149" s="111"/>
    </row>
    <row r="150" spans="1:8" ht="12.75">
      <c r="A150" s="110"/>
      <c r="B150" s="110"/>
      <c r="C150" s="111"/>
      <c r="D150" s="111"/>
      <c r="E150" s="111"/>
      <c r="F150" s="111"/>
      <c r="G150" s="111"/>
      <c r="H150" s="111"/>
    </row>
    <row r="151" spans="1:8" ht="12.75">
      <c r="A151" s="110"/>
      <c r="B151" s="110"/>
      <c r="C151" s="111"/>
      <c r="D151" s="111"/>
      <c r="E151" s="111"/>
      <c r="F151" s="111"/>
      <c r="G151" s="111"/>
      <c r="H151" s="111"/>
    </row>
    <row r="152" spans="1:8" ht="12.75">
      <c r="A152" s="110"/>
      <c r="B152" s="110"/>
      <c r="C152" s="111"/>
      <c r="D152" s="111"/>
      <c r="E152" s="111"/>
      <c r="F152" s="111"/>
      <c r="G152" s="111"/>
      <c r="H152" s="111"/>
    </row>
    <row r="153" spans="1:8" ht="12.75">
      <c r="A153" s="110"/>
      <c r="B153" s="110"/>
      <c r="C153" s="111"/>
      <c r="D153" s="111"/>
      <c r="E153" s="111"/>
      <c r="F153" s="111"/>
      <c r="G153" s="111"/>
      <c r="H153" s="111"/>
    </row>
    <row r="154" spans="1:8" ht="12.75">
      <c r="A154" s="110"/>
      <c r="B154" s="110"/>
      <c r="C154" s="111"/>
      <c r="D154" s="111"/>
      <c r="E154" s="111"/>
      <c r="F154" s="111"/>
      <c r="G154" s="111"/>
      <c r="H154" s="111"/>
    </row>
    <row r="155" spans="1:8" ht="12.75">
      <c r="A155" s="110"/>
      <c r="B155" s="110"/>
      <c r="C155" s="111"/>
      <c r="D155" s="111"/>
      <c r="E155" s="111"/>
      <c r="F155" s="111"/>
      <c r="G155" s="111"/>
      <c r="H155" s="111"/>
    </row>
    <row r="156" spans="1:8" ht="12.75">
      <c r="A156" s="110"/>
      <c r="B156" s="110"/>
      <c r="C156" s="111"/>
      <c r="D156" s="111"/>
      <c r="E156" s="111"/>
      <c r="F156" s="111"/>
      <c r="G156" s="111"/>
      <c r="H156" s="111"/>
    </row>
    <row r="157" spans="1:8" ht="12.75">
      <c r="A157" s="110"/>
      <c r="B157" s="110"/>
      <c r="C157" s="111"/>
      <c r="D157" s="111"/>
      <c r="E157" s="111"/>
      <c r="F157" s="111"/>
      <c r="G157" s="111"/>
      <c r="H157" s="111"/>
    </row>
    <row r="158" spans="1:8" ht="12.75">
      <c r="A158" s="110"/>
      <c r="B158" s="110"/>
      <c r="C158" s="111"/>
      <c r="D158" s="111"/>
      <c r="E158" s="111"/>
      <c r="F158" s="111"/>
      <c r="G158" s="111"/>
      <c r="H158" s="111"/>
    </row>
    <row r="159" spans="1:8" ht="12.75">
      <c r="A159" s="110"/>
      <c r="B159" s="110"/>
      <c r="C159" s="111"/>
      <c r="D159" s="111"/>
      <c r="E159" s="111"/>
      <c r="F159" s="111"/>
      <c r="G159" s="111"/>
      <c r="H159" s="111"/>
    </row>
    <row r="160" spans="1:8" ht="12.75">
      <c r="A160" s="110"/>
      <c r="B160" s="110"/>
      <c r="C160" s="111"/>
      <c r="D160" s="111"/>
      <c r="E160" s="111"/>
      <c r="F160" s="111"/>
      <c r="G160" s="111"/>
      <c r="H160" s="111"/>
    </row>
    <row r="161" spans="1:8" ht="12.75">
      <c r="A161" s="110"/>
      <c r="B161" s="110"/>
      <c r="C161" s="111"/>
      <c r="D161" s="111"/>
      <c r="E161" s="111"/>
      <c r="F161" s="111"/>
      <c r="G161" s="111"/>
      <c r="H161" s="111"/>
    </row>
    <row r="162" spans="1:8" ht="12.75">
      <c r="A162" s="110"/>
      <c r="B162" s="110"/>
      <c r="C162" s="111"/>
      <c r="D162" s="111"/>
      <c r="E162" s="111"/>
      <c r="F162" s="111"/>
      <c r="G162" s="111"/>
      <c r="H162" s="111"/>
    </row>
    <row r="163" spans="1:8" ht="12.75">
      <c r="A163" s="110"/>
      <c r="B163" s="110"/>
      <c r="C163" s="111"/>
      <c r="D163" s="111"/>
      <c r="E163" s="111"/>
      <c r="F163" s="111"/>
      <c r="G163" s="111"/>
      <c r="H163" s="111"/>
    </row>
    <row r="164" spans="1:8" ht="12.75">
      <c r="A164" s="110"/>
      <c r="B164" s="110"/>
      <c r="C164" s="111"/>
      <c r="D164" s="111"/>
      <c r="E164" s="111"/>
      <c r="F164" s="111"/>
      <c r="G164" s="111"/>
      <c r="H164" s="111"/>
    </row>
    <row r="165" spans="2:8" ht="12.75">
      <c r="B165" s="112"/>
      <c r="C165" s="107"/>
      <c r="D165" s="111"/>
      <c r="E165" s="111"/>
      <c r="F165" s="111"/>
      <c r="G165" s="111"/>
      <c r="H165" s="111"/>
    </row>
    <row r="166" spans="2:8" ht="12.75">
      <c r="B166" s="112"/>
      <c r="C166" s="107"/>
      <c r="D166" s="111"/>
      <c r="E166" s="111"/>
      <c r="F166" s="111"/>
      <c r="G166" s="111"/>
      <c r="H166" s="111"/>
    </row>
    <row r="167" spans="2:8" ht="12.75">
      <c r="B167" s="112"/>
      <c r="C167" s="107"/>
      <c r="D167" s="111"/>
      <c r="E167" s="111"/>
      <c r="F167" s="111"/>
      <c r="G167" s="111"/>
      <c r="H167" s="111"/>
    </row>
    <row r="168" spans="2:8" ht="12.75">
      <c r="B168" s="112"/>
      <c r="C168" s="107"/>
      <c r="D168" s="111"/>
      <c r="E168" s="111"/>
      <c r="F168" s="111"/>
      <c r="G168" s="111"/>
      <c r="H168" s="111"/>
    </row>
    <row r="169" spans="2:8" ht="12.75">
      <c r="B169" s="112"/>
      <c r="C169" s="107"/>
      <c r="D169" s="111"/>
      <c r="E169" s="111"/>
      <c r="F169" s="111"/>
      <c r="G169" s="111"/>
      <c r="H169" s="111"/>
    </row>
    <row r="170" spans="2:8" ht="12.75">
      <c r="B170" s="112"/>
      <c r="C170" s="107"/>
      <c r="D170" s="111"/>
      <c r="E170" s="111"/>
      <c r="F170" s="111"/>
      <c r="G170" s="111"/>
      <c r="H170" s="111"/>
    </row>
    <row r="171" spans="2:8" ht="12.75">
      <c r="B171" s="112"/>
      <c r="C171" s="107"/>
      <c r="D171" s="111"/>
      <c r="E171" s="111"/>
      <c r="F171" s="111"/>
      <c r="G171" s="111"/>
      <c r="H171" s="111"/>
    </row>
    <row r="172" spans="2:8" ht="12.75">
      <c r="B172" s="112"/>
      <c r="C172" s="107"/>
      <c r="D172" s="111"/>
      <c r="E172" s="111"/>
      <c r="F172" s="111"/>
      <c r="G172" s="111"/>
      <c r="H172" s="111"/>
    </row>
    <row r="173" spans="2:8" ht="12.75">
      <c r="B173" s="112"/>
      <c r="C173" s="107"/>
      <c r="D173" s="111"/>
      <c r="E173" s="111"/>
      <c r="F173" s="111"/>
      <c r="G173" s="111"/>
      <c r="H173" s="111"/>
    </row>
    <row r="174" spans="2:8" ht="12.75">
      <c r="B174" s="112"/>
      <c r="C174" s="107"/>
      <c r="D174" s="111"/>
      <c r="E174" s="111"/>
      <c r="F174" s="111"/>
      <c r="G174" s="111"/>
      <c r="H174" s="111"/>
    </row>
    <row r="175" spans="2:8" ht="12.75">
      <c r="B175" s="112"/>
      <c r="C175" s="107"/>
      <c r="D175" s="111"/>
      <c r="E175" s="111"/>
      <c r="F175" s="111"/>
      <c r="G175" s="111"/>
      <c r="H175" s="111"/>
    </row>
    <row r="176" spans="2:8" ht="12.75">
      <c r="B176" s="112"/>
      <c r="C176" s="107"/>
      <c r="D176" s="111"/>
      <c r="E176" s="111"/>
      <c r="F176" s="111"/>
      <c r="G176" s="111"/>
      <c r="H176" s="111"/>
    </row>
    <row r="177" spans="2:8" ht="12.75">
      <c r="B177" s="112"/>
      <c r="C177" s="107"/>
      <c r="D177" s="111"/>
      <c r="E177" s="111"/>
      <c r="F177" s="111"/>
      <c r="G177" s="111"/>
      <c r="H177" s="111"/>
    </row>
    <row r="178" spans="2:8" ht="12.75">
      <c r="B178" s="112"/>
      <c r="C178" s="107"/>
      <c r="D178" s="111"/>
      <c r="E178" s="111"/>
      <c r="F178" s="111"/>
      <c r="G178" s="111"/>
      <c r="H178" s="111"/>
    </row>
    <row r="179" spans="2:8" ht="12.75">
      <c r="B179" s="112"/>
      <c r="C179" s="107"/>
      <c r="D179" s="111"/>
      <c r="E179" s="111"/>
      <c r="F179" s="111"/>
      <c r="G179" s="111"/>
      <c r="H179" s="111"/>
    </row>
    <row r="180" spans="2:8" ht="12.75">
      <c r="B180" s="112"/>
      <c r="C180" s="107"/>
      <c r="D180" s="111"/>
      <c r="E180" s="111"/>
      <c r="F180" s="111"/>
      <c r="G180" s="111"/>
      <c r="H180" s="111"/>
    </row>
    <row r="181" spans="2:8" ht="12.75">
      <c r="B181" s="112"/>
      <c r="C181" s="107"/>
      <c r="D181" s="111"/>
      <c r="E181" s="111"/>
      <c r="F181" s="111"/>
      <c r="G181" s="111"/>
      <c r="H181" s="111"/>
    </row>
    <row r="182" spans="2:8" ht="12.75">
      <c r="B182" s="112"/>
      <c r="C182" s="107"/>
      <c r="D182" s="111"/>
      <c r="E182" s="111"/>
      <c r="F182" s="111"/>
      <c r="G182" s="111"/>
      <c r="H182" s="111"/>
    </row>
    <row r="183" spans="2:8" ht="12.75">
      <c r="B183" s="112"/>
      <c r="C183" s="107"/>
      <c r="D183" s="111"/>
      <c r="E183" s="111"/>
      <c r="F183" s="111"/>
      <c r="G183" s="111"/>
      <c r="H183" s="111"/>
    </row>
    <row r="184" spans="2:8" ht="12.75">
      <c r="B184" s="112"/>
      <c r="C184" s="107"/>
      <c r="D184" s="111"/>
      <c r="E184" s="111"/>
      <c r="F184" s="111"/>
      <c r="G184" s="111"/>
      <c r="H184" s="111"/>
    </row>
    <row r="185" spans="2:8" ht="12.75">
      <c r="B185" s="112"/>
      <c r="C185" s="107"/>
      <c r="D185" s="111"/>
      <c r="E185" s="111"/>
      <c r="F185" s="111"/>
      <c r="G185" s="111"/>
      <c r="H185" s="111"/>
    </row>
    <row r="186" spans="2:8" ht="12.75">
      <c r="B186" s="112"/>
      <c r="C186" s="107"/>
      <c r="D186" s="111"/>
      <c r="E186" s="111"/>
      <c r="F186" s="111"/>
      <c r="G186" s="111"/>
      <c r="H186" s="111"/>
    </row>
    <row r="187" spans="2:8" ht="12.75">
      <c r="B187" s="112"/>
      <c r="C187" s="107"/>
      <c r="D187" s="111"/>
      <c r="E187" s="111"/>
      <c r="F187" s="111"/>
      <c r="G187" s="111"/>
      <c r="H187" s="111"/>
    </row>
    <row r="188" spans="2:8" ht="12.75">
      <c r="B188" s="112"/>
      <c r="C188" s="107"/>
      <c r="D188" s="111"/>
      <c r="E188" s="111"/>
      <c r="F188" s="111"/>
      <c r="G188" s="111"/>
      <c r="H188" s="111"/>
    </row>
    <row r="189" spans="2:8" ht="12.75">
      <c r="B189" s="112"/>
      <c r="C189" s="107"/>
      <c r="D189" s="111"/>
      <c r="E189" s="111"/>
      <c r="F189" s="111"/>
      <c r="G189" s="111"/>
      <c r="H189" s="111"/>
    </row>
    <row r="190" spans="2:8" ht="12.75">
      <c r="B190" s="112"/>
      <c r="C190" s="107"/>
      <c r="D190" s="111"/>
      <c r="E190" s="111"/>
      <c r="F190" s="111"/>
      <c r="G190" s="111"/>
      <c r="H190" s="111"/>
    </row>
    <row r="191" spans="2:8" ht="12.75">
      <c r="B191" s="112"/>
      <c r="C191" s="107"/>
      <c r="D191" s="111"/>
      <c r="E191" s="111"/>
      <c r="F191" s="111"/>
      <c r="G191" s="111"/>
      <c r="H191" s="111"/>
    </row>
    <row r="192" spans="2:8" ht="12.75">
      <c r="B192" s="112"/>
      <c r="C192" s="107"/>
      <c r="D192" s="111"/>
      <c r="E192" s="111"/>
      <c r="F192" s="111"/>
      <c r="G192" s="111"/>
      <c r="H192" s="111"/>
    </row>
    <row r="193" spans="2:8" ht="12.75">
      <c r="B193" s="112"/>
      <c r="C193" s="107"/>
      <c r="D193" s="111"/>
      <c r="E193" s="111"/>
      <c r="F193" s="111"/>
      <c r="G193" s="111"/>
      <c r="H193" s="111"/>
    </row>
    <row r="194" spans="2:8" ht="12.75">
      <c r="B194" s="112"/>
      <c r="C194" s="107"/>
      <c r="D194" s="111"/>
      <c r="E194" s="111"/>
      <c r="F194" s="111"/>
      <c r="G194" s="111"/>
      <c r="H194" s="111"/>
    </row>
    <row r="195" spans="2:8" ht="12.75">
      <c r="B195" s="112"/>
      <c r="C195" s="107"/>
      <c r="D195" s="111"/>
      <c r="E195" s="111"/>
      <c r="F195" s="111"/>
      <c r="G195" s="111"/>
      <c r="H195" s="111"/>
    </row>
    <row r="196" spans="2:8" ht="12.75">
      <c r="B196" s="112"/>
      <c r="C196" s="107"/>
      <c r="D196" s="111"/>
      <c r="E196" s="111"/>
      <c r="F196" s="111"/>
      <c r="G196" s="111"/>
      <c r="H196" s="111"/>
    </row>
    <row r="197" spans="2:8" ht="12.75">
      <c r="B197" s="112"/>
      <c r="C197" s="107"/>
      <c r="D197" s="111"/>
      <c r="E197" s="111"/>
      <c r="F197" s="111"/>
      <c r="G197" s="111"/>
      <c r="H197" s="111"/>
    </row>
    <row r="198" spans="2:8" ht="12.75">
      <c r="B198" s="112"/>
      <c r="C198" s="107"/>
      <c r="D198" s="111"/>
      <c r="E198" s="111"/>
      <c r="F198" s="111"/>
      <c r="G198" s="111"/>
      <c r="H198" s="111"/>
    </row>
    <row r="199" spans="2:8" ht="12.75">
      <c r="B199" s="112"/>
      <c r="C199" s="107"/>
      <c r="D199" s="111"/>
      <c r="E199" s="111"/>
      <c r="F199" s="111"/>
      <c r="G199" s="111"/>
      <c r="H199" s="111"/>
    </row>
    <row r="200" spans="2:8" ht="12.75">
      <c r="B200" s="112"/>
      <c r="C200" s="107"/>
      <c r="D200" s="111"/>
      <c r="E200" s="111"/>
      <c r="F200" s="111"/>
      <c r="G200" s="111"/>
      <c r="H200" s="111"/>
    </row>
    <row r="201" spans="2:8" ht="12.75">
      <c r="B201" s="112"/>
      <c r="C201" s="107"/>
      <c r="D201" s="111"/>
      <c r="E201" s="111"/>
      <c r="F201" s="111"/>
      <c r="G201" s="111"/>
      <c r="H201" s="111"/>
    </row>
    <row r="202" spans="2:8" ht="12.75">
      <c r="B202" s="112"/>
      <c r="C202" s="107"/>
      <c r="D202" s="111"/>
      <c r="E202" s="111"/>
      <c r="F202" s="111"/>
      <c r="G202" s="111"/>
      <c r="H202" s="111"/>
    </row>
    <row r="203" spans="2:8" ht="12.75">
      <c r="B203" s="112"/>
      <c r="C203" s="107"/>
      <c r="D203" s="111"/>
      <c r="E203" s="111"/>
      <c r="F203" s="111"/>
      <c r="G203" s="111"/>
      <c r="H203" s="111"/>
    </row>
    <row r="204" spans="2:8" ht="12.75">
      <c r="B204" s="112"/>
      <c r="C204" s="107"/>
      <c r="D204" s="111"/>
      <c r="E204" s="111"/>
      <c r="F204" s="111"/>
      <c r="G204" s="111"/>
      <c r="H204" s="111"/>
    </row>
    <row r="205" spans="2:8" ht="12.75">
      <c r="B205" s="112"/>
      <c r="C205" s="107"/>
      <c r="D205" s="111"/>
      <c r="E205" s="111"/>
      <c r="F205" s="111"/>
      <c r="G205" s="111"/>
      <c r="H205" s="111"/>
    </row>
    <row r="206" spans="2:8" ht="12.75">
      <c r="B206" s="112"/>
      <c r="C206" s="107"/>
      <c r="D206" s="111"/>
      <c r="E206" s="111"/>
      <c r="F206" s="111"/>
      <c r="G206" s="111"/>
      <c r="H206" s="111"/>
    </row>
    <row r="207" spans="2:8" ht="12.75">
      <c r="B207" s="112"/>
      <c r="C207" s="107"/>
      <c r="D207" s="111"/>
      <c r="E207" s="111"/>
      <c r="F207" s="111"/>
      <c r="G207" s="111"/>
      <c r="H207" s="111"/>
    </row>
    <row r="208" spans="2:8" ht="12.75">
      <c r="B208" s="112"/>
      <c r="C208" s="107"/>
      <c r="D208" s="111"/>
      <c r="E208" s="111"/>
      <c r="F208" s="111"/>
      <c r="G208" s="111"/>
      <c r="H208" s="111"/>
    </row>
    <row r="209" spans="2:8" ht="12.75">
      <c r="B209" s="112"/>
      <c r="C209" s="107"/>
      <c r="D209" s="111"/>
      <c r="E209" s="111"/>
      <c r="F209" s="111"/>
      <c r="G209" s="111"/>
      <c r="H209" s="111"/>
    </row>
    <row r="210" spans="2:8" ht="12.75">
      <c r="B210" s="112"/>
      <c r="C210" s="107"/>
      <c r="D210" s="111"/>
      <c r="E210" s="111"/>
      <c r="F210" s="111"/>
      <c r="G210" s="111"/>
      <c r="H210" s="111"/>
    </row>
    <row r="211" spans="2:8" ht="12.75">
      <c r="B211" s="112"/>
      <c r="C211" s="107"/>
      <c r="D211" s="111"/>
      <c r="E211" s="111"/>
      <c r="F211" s="111"/>
      <c r="G211" s="111"/>
      <c r="H211" s="111"/>
    </row>
    <row r="212" spans="2:8" ht="12.75">
      <c r="B212" s="112"/>
      <c r="C212" s="107"/>
      <c r="D212" s="107"/>
      <c r="E212" s="107"/>
      <c r="F212" s="107"/>
      <c r="G212" s="107"/>
      <c r="H212" s="107"/>
    </row>
    <row r="213" spans="2:8" ht="12.75">
      <c r="B213" s="112"/>
      <c r="C213" s="107"/>
      <c r="D213" s="107"/>
      <c r="E213" s="107"/>
      <c r="F213" s="107"/>
      <c r="G213" s="107"/>
      <c r="H213" s="107"/>
    </row>
    <row r="214" spans="2:8" ht="12.75">
      <c r="B214" s="112"/>
      <c r="C214" s="107"/>
      <c r="D214" s="107"/>
      <c r="E214" s="107"/>
      <c r="F214" s="107"/>
      <c r="G214" s="107"/>
      <c r="H214" s="107"/>
    </row>
    <row r="215" spans="2:8" ht="12.75">
      <c r="B215" s="112"/>
      <c r="C215" s="107"/>
      <c r="D215" s="107"/>
      <c r="E215" s="107"/>
      <c r="F215" s="107"/>
      <c r="G215" s="107"/>
      <c r="H215" s="107"/>
    </row>
    <row r="216" spans="2:8" ht="12.75">
      <c r="B216" s="112"/>
      <c r="C216" s="107"/>
      <c r="D216" s="107"/>
      <c r="E216" s="107"/>
      <c r="F216" s="107"/>
      <c r="G216" s="107"/>
      <c r="H216" s="107"/>
    </row>
    <row r="217" spans="2:8" ht="12.75">
      <c r="B217" s="112"/>
      <c r="C217" s="107"/>
      <c r="D217" s="107"/>
      <c r="E217" s="107"/>
      <c r="F217" s="107"/>
      <c r="G217" s="107"/>
      <c r="H217" s="107"/>
    </row>
    <row r="218" spans="2:8" ht="12.75">
      <c r="B218" s="112"/>
      <c r="C218" s="107"/>
      <c r="D218" s="107"/>
      <c r="E218" s="107"/>
      <c r="F218" s="107"/>
      <c r="G218" s="107"/>
      <c r="H218" s="107"/>
    </row>
    <row r="219" spans="2:8" ht="12.75">
      <c r="B219" s="112"/>
      <c r="C219" s="107"/>
      <c r="D219" s="107"/>
      <c r="E219" s="107"/>
      <c r="F219" s="107"/>
      <c r="G219" s="107"/>
      <c r="H219" s="107"/>
    </row>
    <row r="220" spans="2:8" ht="12.75">
      <c r="B220" s="112"/>
      <c r="C220" s="107"/>
      <c r="D220" s="107"/>
      <c r="E220" s="107"/>
      <c r="F220" s="107"/>
      <c r="G220" s="107"/>
      <c r="H220" s="107"/>
    </row>
    <row r="221" spans="2:8" ht="12.75">
      <c r="B221" s="112"/>
      <c r="C221" s="107"/>
      <c r="D221" s="107"/>
      <c r="E221" s="107"/>
      <c r="F221" s="107"/>
      <c r="G221" s="107"/>
      <c r="H221" s="107"/>
    </row>
    <row r="222" spans="2:8" ht="12.75">
      <c r="B222" s="112"/>
      <c r="C222" s="107"/>
      <c r="D222" s="107"/>
      <c r="E222" s="107"/>
      <c r="F222" s="107"/>
      <c r="G222" s="107"/>
      <c r="H222" s="107"/>
    </row>
    <row r="223" spans="2:8" ht="12.75">
      <c r="B223" s="112"/>
      <c r="C223" s="107"/>
      <c r="D223" s="107"/>
      <c r="E223" s="107"/>
      <c r="F223" s="107"/>
      <c r="G223" s="107"/>
      <c r="H223" s="107"/>
    </row>
    <row r="224" spans="2:8" ht="12.75">
      <c r="B224" s="112"/>
      <c r="C224" s="107"/>
      <c r="D224" s="107"/>
      <c r="E224" s="107"/>
      <c r="F224" s="107"/>
      <c r="G224" s="107"/>
      <c r="H224" s="107"/>
    </row>
    <row r="225" spans="2:8" ht="12.75">
      <c r="B225" s="112"/>
      <c r="C225" s="107"/>
      <c r="D225" s="107"/>
      <c r="E225" s="107"/>
      <c r="F225" s="107"/>
      <c r="G225" s="107"/>
      <c r="H225" s="107"/>
    </row>
    <row r="226" spans="2:8" ht="12.75">
      <c r="B226" s="112"/>
      <c r="C226" s="107"/>
      <c r="D226" s="107"/>
      <c r="E226" s="107"/>
      <c r="F226" s="107"/>
      <c r="G226" s="107"/>
      <c r="H226" s="107"/>
    </row>
    <row r="227" spans="2:8" ht="12.75">
      <c r="B227" s="112"/>
      <c r="C227" s="107"/>
      <c r="D227" s="107"/>
      <c r="E227" s="107"/>
      <c r="F227" s="107"/>
      <c r="G227" s="107"/>
      <c r="H227" s="107"/>
    </row>
    <row r="228" spans="2:8" ht="12.75">
      <c r="B228" s="112"/>
      <c r="C228" s="107"/>
      <c r="D228" s="107"/>
      <c r="E228" s="107"/>
      <c r="F228" s="107"/>
      <c r="G228" s="107"/>
      <c r="H228" s="107"/>
    </row>
    <row r="229" spans="2:8" ht="12.75">
      <c r="B229" s="112"/>
      <c r="C229" s="107"/>
      <c r="D229" s="107"/>
      <c r="E229" s="107"/>
      <c r="F229" s="107"/>
      <c r="G229" s="107"/>
      <c r="H229" s="107"/>
    </row>
    <row r="230" spans="2:8" ht="12.75">
      <c r="B230" s="112"/>
      <c r="C230" s="107"/>
      <c r="D230" s="107"/>
      <c r="E230" s="107"/>
      <c r="F230" s="107"/>
      <c r="G230" s="107"/>
      <c r="H230" s="107"/>
    </row>
    <row r="231" spans="2:8" ht="12.75">
      <c r="B231" s="112"/>
      <c r="C231" s="107"/>
      <c r="D231" s="107"/>
      <c r="E231" s="107"/>
      <c r="F231" s="107"/>
      <c r="G231" s="107"/>
      <c r="H231" s="107"/>
    </row>
    <row r="232" spans="2:8" ht="12.75">
      <c r="B232" s="112"/>
      <c r="C232" s="107"/>
      <c r="D232" s="107"/>
      <c r="E232" s="107"/>
      <c r="F232" s="107"/>
      <c r="G232" s="107"/>
      <c r="H232" s="107"/>
    </row>
    <row r="233" spans="2:8" ht="12.75">
      <c r="B233" s="112"/>
      <c r="C233" s="107"/>
      <c r="D233" s="107"/>
      <c r="E233" s="107"/>
      <c r="F233" s="107"/>
      <c r="G233" s="107"/>
      <c r="H233" s="107"/>
    </row>
    <row r="234" spans="2:8" ht="12.75">
      <c r="B234" s="112"/>
      <c r="C234" s="107"/>
      <c r="D234" s="107"/>
      <c r="E234" s="107"/>
      <c r="F234" s="107"/>
      <c r="G234" s="107"/>
      <c r="H234" s="107"/>
    </row>
    <row r="235" spans="2:8" ht="12.75">
      <c r="B235" s="112"/>
      <c r="C235" s="107"/>
      <c r="D235" s="107"/>
      <c r="E235" s="107"/>
      <c r="F235" s="107"/>
      <c r="G235" s="107"/>
      <c r="H235" s="107"/>
    </row>
    <row r="236" spans="2:8" ht="12.75">
      <c r="B236" s="112"/>
      <c r="C236" s="107"/>
      <c r="D236" s="107"/>
      <c r="E236" s="107"/>
      <c r="F236" s="107"/>
      <c r="G236" s="107"/>
      <c r="H236" s="107"/>
    </row>
    <row r="237" spans="2:8" ht="12.75">
      <c r="B237" s="112"/>
      <c r="C237" s="107"/>
      <c r="D237" s="107"/>
      <c r="E237" s="107"/>
      <c r="F237" s="107"/>
      <c r="G237" s="107"/>
      <c r="H237" s="107"/>
    </row>
    <row r="238" spans="2:8" ht="12.75">
      <c r="B238" s="112"/>
      <c r="C238" s="107"/>
      <c r="D238" s="107"/>
      <c r="E238" s="107"/>
      <c r="F238" s="107"/>
      <c r="G238" s="107"/>
      <c r="H238" s="107"/>
    </row>
    <row r="239" spans="2:8" ht="12.75">
      <c r="B239" s="112"/>
      <c r="C239" s="107"/>
      <c r="D239" s="107"/>
      <c r="E239" s="107"/>
      <c r="F239" s="107"/>
      <c r="G239" s="107"/>
      <c r="H239" s="107"/>
    </row>
    <row r="240" spans="2:8" ht="12.75">
      <c r="B240" s="112"/>
      <c r="C240" s="107"/>
      <c r="D240" s="107"/>
      <c r="E240" s="107"/>
      <c r="F240" s="107"/>
      <c r="G240" s="107"/>
      <c r="H240" s="107"/>
    </row>
    <row r="241" spans="2:8" ht="12.75">
      <c r="B241" s="112"/>
      <c r="C241" s="107"/>
      <c r="D241" s="107"/>
      <c r="E241" s="107"/>
      <c r="F241" s="107"/>
      <c r="G241" s="107"/>
      <c r="H241" s="107"/>
    </row>
    <row r="242" spans="2:8" ht="12.75">
      <c r="B242" s="112"/>
      <c r="C242" s="107"/>
      <c r="D242" s="107"/>
      <c r="E242" s="107"/>
      <c r="F242" s="107"/>
      <c r="G242" s="107"/>
      <c r="H242" s="107"/>
    </row>
    <row r="243" spans="2:8" ht="12.75">
      <c r="B243" s="112"/>
      <c r="C243" s="107"/>
      <c r="D243" s="107"/>
      <c r="E243" s="107"/>
      <c r="F243" s="107"/>
      <c r="G243" s="107"/>
      <c r="H243" s="107"/>
    </row>
    <row r="244" spans="2:8" ht="12.75">
      <c r="B244" s="112"/>
      <c r="C244" s="107"/>
      <c r="D244" s="107"/>
      <c r="E244" s="107"/>
      <c r="F244" s="107"/>
      <c r="G244" s="107"/>
      <c r="H244" s="107"/>
    </row>
    <row r="245" spans="2:8" ht="12.75">
      <c r="B245" s="112"/>
      <c r="C245" s="107"/>
      <c r="D245" s="107"/>
      <c r="E245" s="107"/>
      <c r="F245" s="107"/>
      <c r="G245" s="107"/>
      <c r="H245" s="107"/>
    </row>
    <row r="246" spans="2:8" ht="12.75">
      <c r="B246" s="112"/>
      <c r="C246" s="107"/>
      <c r="D246" s="107"/>
      <c r="E246" s="107"/>
      <c r="F246" s="107"/>
      <c r="G246" s="107"/>
      <c r="H246" s="107"/>
    </row>
    <row r="247" spans="2:8" ht="12.75">
      <c r="B247" s="112"/>
      <c r="C247" s="107"/>
      <c r="D247" s="107"/>
      <c r="E247" s="107"/>
      <c r="F247" s="107"/>
      <c r="G247" s="107"/>
      <c r="H247" s="107"/>
    </row>
    <row r="248" spans="2:8" ht="12.75">
      <c r="B248" s="112"/>
      <c r="C248" s="107"/>
      <c r="D248" s="107"/>
      <c r="E248" s="107"/>
      <c r="F248" s="107"/>
      <c r="G248" s="107"/>
      <c r="H248" s="107"/>
    </row>
    <row r="249" spans="2:8" ht="12.75">
      <c r="B249" s="112"/>
      <c r="C249" s="107"/>
      <c r="D249" s="107"/>
      <c r="E249" s="107"/>
      <c r="F249" s="107"/>
      <c r="G249" s="107"/>
      <c r="H249" s="107"/>
    </row>
    <row r="250" spans="2:8" ht="12.75">
      <c r="B250" s="112"/>
      <c r="C250" s="107"/>
      <c r="D250" s="107"/>
      <c r="E250" s="107"/>
      <c r="F250" s="107"/>
      <c r="G250" s="107"/>
      <c r="H250" s="107"/>
    </row>
    <row r="251" spans="2:8" ht="12.75">
      <c r="B251" s="112"/>
      <c r="C251" s="107"/>
      <c r="D251" s="107"/>
      <c r="E251" s="107"/>
      <c r="F251" s="107"/>
      <c r="G251" s="107"/>
      <c r="H251" s="107"/>
    </row>
    <row r="252" spans="2:8" ht="12.75">
      <c r="B252" s="112"/>
      <c r="C252" s="107"/>
      <c r="D252" s="107"/>
      <c r="E252" s="107"/>
      <c r="F252" s="107"/>
      <c r="G252" s="107"/>
      <c r="H252" s="107"/>
    </row>
    <row r="253" spans="2:8" ht="12.75">
      <c r="B253" s="112"/>
      <c r="C253" s="107"/>
      <c r="D253" s="107"/>
      <c r="E253" s="107"/>
      <c r="F253" s="107"/>
      <c r="G253" s="107"/>
      <c r="H253" s="107"/>
    </row>
    <row r="254" spans="2:8" ht="12.75">
      <c r="B254" s="112"/>
      <c r="C254" s="107"/>
      <c r="D254" s="107"/>
      <c r="E254" s="107"/>
      <c r="F254" s="107"/>
      <c r="G254" s="107"/>
      <c r="H254" s="107"/>
    </row>
    <row r="255" spans="2:8" ht="12.75">
      <c r="B255" s="112"/>
      <c r="C255" s="107"/>
      <c r="D255" s="107"/>
      <c r="E255" s="107"/>
      <c r="F255" s="107"/>
      <c r="G255" s="107"/>
      <c r="H255" s="107"/>
    </row>
    <row r="256" spans="2:8" ht="12.75">
      <c r="B256" s="112"/>
      <c r="C256" s="107"/>
      <c r="D256" s="107"/>
      <c r="E256" s="107"/>
      <c r="F256" s="107"/>
      <c r="G256" s="107"/>
      <c r="H256" s="107"/>
    </row>
    <row r="257" spans="2:8" ht="12.75">
      <c r="B257" s="112"/>
      <c r="C257" s="107"/>
      <c r="D257" s="107"/>
      <c r="E257" s="107"/>
      <c r="F257" s="107"/>
      <c r="G257" s="107"/>
      <c r="H257" s="107"/>
    </row>
    <row r="258" spans="2:8" ht="12.75">
      <c r="B258" s="112"/>
      <c r="C258" s="107"/>
      <c r="D258" s="107"/>
      <c r="E258" s="107"/>
      <c r="F258" s="107"/>
      <c r="G258" s="107"/>
      <c r="H258" s="107"/>
    </row>
    <row r="259" spans="2:8" ht="12.75">
      <c r="B259" s="112"/>
      <c r="C259" s="107"/>
      <c r="D259" s="107"/>
      <c r="E259" s="107"/>
      <c r="F259" s="107"/>
      <c r="G259" s="107"/>
      <c r="H259" s="107"/>
    </row>
    <row r="260" spans="2:8" ht="12.75">
      <c r="B260" s="112"/>
      <c r="C260" s="107"/>
      <c r="D260" s="107"/>
      <c r="E260" s="107"/>
      <c r="F260" s="107"/>
      <c r="G260" s="107"/>
      <c r="H260" s="107"/>
    </row>
    <row r="261" spans="2:8" ht="12.75">
      <c r="B261" s="112"/>
      <c r="C261" s="107"/>
      <c r="D261" s="107"/>
      <c r="E261" s="107"/>
      <c r="F261" s="107"/>
      <c r="G261" s="107"/>
      <c r="H261" s="107"/>
    </row>
    <row r="262" spans="2:8" ht="12.75">
      <c r="B262" s="112"/>
      <c r="C262" s="107"/>
      <c r="D262" s="107"/>
      <c r="E262" s="107"/>
      <c r="F262" s="107"/>
      <c r="G262" s="107"/>
      <c r="H262" s="107"/>
    </row>
    <row r="263" spans="2:8" ht="12.75">
      <c r="B263" s="112"/>
      <c r="C263" s="107"/>
      <c r="D263" s="107"/>
      <c r="E263" s="107"/>
      <c r="F263" s="107"/>
      <c r="G263" s="107"/>
      <c r="H263" s="107"/>
    </row>
    <row r="264" spans="2:8" ht="12.75">
      <c r="B264" s="112"/>
      <c r="C264" s="107"/>
      <c r="D264" s="107"/>
      <c r="E264" s="107"/>
      <c r="F264" s="107"/>
      <c r="G264" s="107"/>
      <c r="H264" s="107"/>
    </row>
    <row r="265" spans="2:8" ht="12.75">
      <c r="B265" s="112"/>
      <c r="C265" s="107"/>
      <c r="D265" s="107"/>
      <c r="E265" s="107"/>
      <c r="F265" s="107"/>
      <c r="G265" s="107"/>
      <c r="H265" s="107"/>
    </row>
    <row r="266" spans="2:8" ht="12.75">
      <c r="B266" s="112"/>
      <c r="C266" s="107"/>
      <c r="D266" s="107"/>
      <c r="E266" s="107"/>
      <c r="F266" s="107"/>
      <c r="G266" s="107"/>
      <c r="H266" s="107"/>
    </row>
    <row r="267" spans="2:8" ht="12.75">
      <c r="B267" s="112"/>
      <c r="C267" s="107"/>
      <c r="D267" s="107"/>
      <c r="E267" s="107"/>
      <c r="F267" s="107"/>
      <c r="G267" s="107"/>
      <c r="H267" s="107"/>
    </row>
    <row r="268" spans="2:8" ht="12.75">
      <c r="B268" s="112"/>
      <c r="C268" s="107"/>
      <c r="D268" s="107"/>
      <c r="E268" s="107"/>
      <c r="F268" s="107"/>
      <c r="G268" s="107"/>
      <c r="H268" s="107"/>
    </row>
    <row r="269" spans="2:8" ht="12.75">
      <c r="B269" s="112"/>
      <c r="C269" s="107"/>
      <c r="D269" s="107"/>
      <c r="E269" s="107"/>
      <c r="F269" s="107"/>
      <c r="G269" s="107"/>
      <c r="H269" s="107"/>
    </row>
    <row r="270" spans="2:8" ht="12.75">
      <c r="B270" s="112"/>
      <c r="C270" s="107"/>
      <c r="D270" s="107"/>
      <c r="E270" s="107"/>
      <c r="F270" s="107"/>
      <c r="G270" s="107"/>
      <c r="H270" s="107"/>
    </row>
    <row r="271" spans="2:8" ht="12.75">
      <c r="B271" s="112"/>
      <c r="C271" s="107"/>
      <c r="D271" s="107"/>
      <c r="E271" s="107"/>
      <c r="F271" s="107"/>
      <c r="G271" s="107"/>
      <c r="H271" s="107"/>
    </row>
    <row r="272" spans="2:8" ht="12.75">
      <c r="B272" s="112"/>
      <c r="C272" s="107"/>
      <c r="D272" s="107"/>
      <c r="E272" s="107"/>
      <c r="F272" s="107"/>
      <c r="G272" s="107"/>
      <c r="H272" s="107"/>
    </row>
    <row r="273" spans="2:8" ht="12.75">
      <c r="B273" s="112"/>
      <c r="C273" s="107"/>
      <c r="D273" s="107"/>
      <c r="E273" s="107"/>
      <c r="F273" s="107"/>
      <c r="G273" s="107"/>
      <c r="H273" s="107"/>
    </row>
    <row r="274" spans="2:8" ht="12.75">
      <c r="B274" s="112"/>
      <c r="C274" s="107"/>
      <c r="D274" s="107"/>
      <c r="E274" s="107"/>
      <c r="F274" s="107"/>
      <c r="G274" s="107"/>
      <c r="H274" s="107"/>
    </row>
    <row r="275" spans="2:8" ht="12.75">
      <c r="B275" s="112"/>
      <c r="C275" s="107"/>
      <c r="D275" s="107"/>
      <c r="E275" s="107"/>
      <c r="F275" s="107"/>
      <c r="G275" s="107"/>
      <c r="H275" s="107"/>
    </row>
    <row r="276" spans="2:8" ht="12.75">
      <c r="B276" s="112"/>
      <c r="C276" s="107"/>
      <c r="D276" s="107"/>
      <c r="E276" s="107"/>
      <c r="F276" s="107"/>
      <c r="G276" s="107"/>
      <c r="H276" s="107"/>
    </row>
    <row r="277" spans="2:8" ht="12.75">
      <c r="B277" s="112"/>
      <c r="C277" s="107"/>
      <c r="D277" s="107"/>
      <c r="E277" s="107"/>
      <c r="F277" s="107"/>
      <c r="G277" s="107"/>
      <c r="H277" s="107"/>
    </row>
    <row r="278" spans="2:8" ht="12.75">
      <c r="B278" s="112"/>
      <c r="C278" s="107"/>
      <c r="D278" s="107"/>
      <c r="E278" s="107"/>
      <c r="F278" s="107"/>
      <c r="G278" s="107"/>
      <c r="H278" s="107"/>
    </row>
    <row r="279" spans="2:8" ht="12.75">
      <c r="B279" s="112"/>
      <c r="C279" s="107"/>
      <c r="D279" s="107"/>
      <c r="E279" s="107"/>
      <c r="F279" s="107"/>
      <c r="G279" s="107"/>
      <c r="H279" s="107"/>
    </row>
    <row r="280" spans="2:8" ht="12.75">
      <c r="B280" s="112"/>
      <c r="C280" s="107"/>
      <c r="D280" s="107"/>
      <c r="E280" s="107"/>
      <c r="F280" s="107"/>
      <c r="G280" s="107"/>
      <c r="H280" s="107"/>
    </row>
    <row r="281" spans="2:8" ht="12.75">
      <c r="B281" s="112"/>
      <c r="C281" s="107"/>
      <c r="D281" s="107"/>
      <c r="E281" s="107"/>
      <c r="F281" s="107"/>
      <c r="G281" s="107"/>
      <c r="H281" s="107"/>
    </row>
    <row r="282" spans="2:8" ht="12.75">
      <c r="B282" s="112"/>
      <c r="C282" s="107"/>
      <c r="D282" s="107"/>
      <c r="E282" s="107"/>
      <c r="F282" s="107"/>
      <c r="G282" s="107"/>
      <c r="H282" s="107"/>
    </row>
    <row r="283" spans="2:8" ht="12.75">
      <c r="B283" s="112"/>
      <c r="C283" s="107"/>
      <c r="D283" s="107"/>
      <c r="E283" s="107"/>
      <c r="F283" s="107"/>
      <c r="G283" s="107"/>
      <c r="H283" s="107"/>
    </row>
    <row r="284" spans="2:8" ht="12.75">
      <c r="B284" s="112"/>
      <c r="C284" s="107"/>
      <c r="D284" s="107"/>
      <c r="E284" s="107"/>
      <c r="F284" s="107"/>
      <c r="G284" s="107"/>
      <c r="H284" s="107"/>
    </row>
    <row r="285" spans="2:8" ht="12.75">
      <c r="B285" s="112"/>
      <c r="C285" s="107"/>
      <c r="D285" s="107"/>
      <c r="E285" s="107"/>
      <c r="F285" s="107"/>
      <c r="G285" s="107"/>
      <c r="H285" s="107"/>
    </row>
    <row r="286" spans="2:8" ht="12.75">
      <c r="B286" s="112"/>
      <c r="C286" s="107"/>
      <c r="D286" s="107"/>
      <c r="E286" s="107"/>
      <c r="F286" s="107"/>
      <c r="G286" s="107"/>
      <c r="H286" s="107"/>
    </row>
    <row r="287" spans="2:8" ht="12.75">
      <c r="B287" s="112"/>
      <c r="C287" s="107"/>
      <c r="D287" s="107"/>
      <c r="E287" s="107"/>
      <c r="F287" s="107"/>
      <c r="G287" s="107"/>
      <c r="H287" s="107"/>
    </row>
    <row r="288" spans="2:8" ht="12.75">
      <c r="B288" s="112"/>
      <c r="C288" s="107"/>
      <c r="D288" s="107"/>
      <c r="E288" s="107"/>
      <c r="F288" s="107"/>
      <c r="G288" s="107"/>
      <c r="H288" s="107"/>
    </row>
    <row r="289" spans="2:8" ht="12.75">
      <c r="B289" s="112"/>
      <c r="C289" s="107"/>
      <c r="D289" s="107"/>
      <c r="E289" s="107"/>
      <c r="F289" s="107"/>
      <c r="G289" s="107"/>
      <c r="H289" s="107"/>
    </row>
    <row r="290" spans="2:8" ht="12.75">
      <c r="B290" s="112"/>
      <c r="C290" s="107"/>
      <c r="D290" s="107"/>
      <c r="E290" s="107"/>
      <c r="F290" s="107"/>
      <c r="G290" s="107"/>
      <c r="H290" s="107"/>
    </row>
    <row r="291" spans="2:8" ht="12.75">
      <c r="B291" s="112"/>
      <c r="C291" s="107"/>
      <c r="D291" s="107"/>
      <c r="E291" s="107"/>
      <c r="F291" s="107"/>
      <c r="G291" s="107"/>
      <c r="H291" s="107"/>
    </row>
    <row r="292" spans="2:8" ht="12.75">
      <c r="B292" s="112"/>
      <c r="C292" s="107"/>
      <c r="D292" s="107"/>
      <c r="E292" s="107"/>
      <c r="F292" s="107"/>
      <c r="G292" s="107"/>
      <c r="H292" s="107"/>
    </row>
    <row r="293" spans="2:8" ht="12.75">
      <c r="B293" s="112"/>
      <c r="C293" s="107"/>
      <c r="D293" s="107"/>
      <c r="E293" s="107"/>
      <c r="F293" s="107"/>
      <c r="G293" s="107"/>
      <c r="H293" s="107"/>
    </row>
    <row r="294" spans="2:8" ht="12.75">
      <c r="B294" s="112"/>
      <c r="C294" s="107"/>
      <c r="D294" s="107"/>
      <c r="E294" s="107"/>
      <c r="F294" s="107"/>
      <c r="G294" s="107"/>
      <c r="H294" s="107"/>
    </row>
    <row r="295" spans="2:8" ht="12.75">
      <c r="B295" s="112"/>
      <c r="C295" s="107"/>
      <c r="D295" s="107"/>
      <c r="E295" s="107"/>
      <c r="F295" s="107"/>
      <c r="G295" s="107"/>
      <c r="H295" s="107"/>
    </row>
    <row r="296" spans="2:8" ht="12.75">
      <c r="B296" s="112"/>
      <c r="C296" s="107"/>
      <c r="D296" s="107"/>
      <c r="E296" s="107"/>
      <c r="F296" s="107"/>
      <c r="G296" s="107"/>
      <c r="H296" s="107"/>
    </row>
    <row r="297" spans="2:8" ht="12.75">
      <c r="B297" s="112"/>
      <c r="C297" s="107"/>
      <c r="D297" s="107"/>
      <c r="E297" s="107"/>
      <c r="F297" s="107"/>
      <c r="G297" s="107"/>
      <c r="H297" s="107"/>
    </row>
    <row r="298" spans="2:8" ht="12.75">
      <c r="B298" s="112"/>
      <c r="C298" s="107"/>
      <c r="D298" s="107"/>
      <c r="E298" s="107"/>
      <c r="F298" s="107"/>
      <c r="G298" s="107"/>
      <c r="H298" s="107"/>
    </row>
    <row r="299" spans="2:8" ht="12.75">
      <c r="B299" s="112"/>
      <c r="C299" s="107"/>
      <c r="D299" s="107"/>
      <c r="E299" s="107"/>
      <c r="F299" s="107"/>
      <c r="G299" s="107"/>
      <c r="H299" s="107"/>
    </row>
    <row r="300" spans="2:8" ht="12.75">
      <c r="B300" s="112"/>
      <c r="C300" s="107"/>
      <c r="D300" s="107"/>
      <c r="E300" s="107"/>
      <c r="F300" s="107"/>
      <c r="G300" s="107"/>
      <c r="H300" s="107"/>
    </row>
    <row r="301" spans="2:8" ht="12.75">
      <c r="B301" s="112"/>
      <c r="C301" s="107"/>
      <c r="D301" s="107"/>
      <c r="E301" s="107"/>
      <c r="F301" s="107"/>
      <c r="G301" s="107"/>
      <c r="H301" s="107"/>
    </row>
    <row r="302" spans="2:8" ht="12.75">
      <c r="B302" s="112"/>
      <c r="C302" s="107"/>
      <c r="D302" s="107"/>
      <c r="E302" s="107"/>
      <c r="F302" s="107"/>
      <c r="G302" s="107"/>
      <c r="H302" s="107"/>
    </row>
    <row r="303" spans="2:8" ht="12.75">
      <c r="B303" s="112"/>
      <c r="C303" s="107"/>
      <c r="D303" s="107"/>
      <c r="E303" s="107"/>
      <c r="F303" s="107"/>
      <c r="G303" s="107"/>
      <c r="H303" s="107"/>
    </row>
    <row r="304" spans="2:8" ht="12.75">
      <c r="B304" s="112"/>
      <c r="C304" s="107"/>
      <c r="D304" s="107"/>
      <c r="E304" s="107"/>
      <c r="F304" s="107"/>
      <c r="G304" s="107"/>
      <c r="H304" s="107"/>
    </row>
    <row r="305" spans="2:8" ht="12.75">
      <c r="B305" s="112"/>
      <c r="C305" s="107"/>
      <c r="D305" s="107"/>
      <c r="E305" s="107"/>
      <c r="F305" s="107"/>
      <c r="G305" s="107"/>
      <c r="H305" s="107"/>
    </row>
    <row r="306" spans="2:8" ht="12.75">
      <c r="B306" s="112"/>
      <c r="C306" s="107"/>
      <c r="D306" s="107"/>
      <c r="E306" s="107"/>
      <c r="F306" s="107"/>
      <c r="G306" s="107"/>
      <c r="H306" s="107"/>
    </row>
    <row r="307" spans="2:8" ht="12.75">
      <c r="B307" s="112"/>
      <c r="C307" s="107"/>
      <c r="D307" s="107"/>
      <c r="E307" s="107"/>
      <c r="F307" s="107"/>
      <c r="G307" s="107"/>
      <c r="H307" s="107"/>
    </row>
    <row r="308" spans="2:8" ht="12.75">
      <c r="B308" s="112"/>
      <c r="C308" s="107"/>
      <c r="D308" s="107"/>
      <c r="E308" s="107"/>
      <c r="F308" s="107"/>
      <c r="G308" s="107"/>
      <c r="H308" s="107"/>
    </row>
    <row r="309" spans="2:8" ht="12.75">
      <c r="B309" s="112"/>
      <c r="C309" s="107"/>
      <c r="D309" s="107"/>
      <c r="E309" s="107"/>
      <c r="F309" s="107"/>
      <c r="G309" s="107"/>
      <c r="H309" s="107"/>
    </row>
    <row r="310" spans="2:8" ht="12.75">
      <c r="B310" s="112"/>
      <c r="C310" s="107"/>
      <c r="D310" s="107"/>
      <c r="E310" s="107"/>
      <c r="F310" s="107"/>
      <c r="G310" s="107"/>
      <c r="H310" s="107"/>
    </row>
    <row r="311" spans="2:8" ht="12.75">
      <c r="B311" s="112"/>
      <c r="C311" s="107"/>
      <c r="D311" s="107"/>
      <c r="E311" s="107"/>
      <c r="F311" s="107"/>
      <c r="G311" s="107"/>
      <c r="H311" s="107"/>
    </row>
    <row r="312" spans="2:8" ht="12.75">
      <c r="B312" s="112"/>
      <c r="C312" s="107"/>
      <c r="D312" s="107"/>
      <c r="E312" s="107"/>
      <c r="F312" s="107"/>
      <c r="G312" s="107"/>
      <c r="H312" s="107"/>
    </row>
    <row r="313" spans="2:8" ht="12.75">
      <c r="B313" s="112"/>
      <c r="C313" s="107"/>
      <c r="D313" s="107"/>
      <c r="E313" s="107"/>
      <c r="F313" s="107"/>
      <c r="G313" s="107"/>
      <c r="H313" s="107"/>
    </row>
    <row r="314" spans="2:8" ht="12.75">
      <c r="B314" s="112"/>
      <c r="C314" s="107"/>
      <c r="D314" s="107"/>
      <c r="E314" s="107"/>
      <c r="F314" s="107"/>
      <c r="G314" s="107"/>
      <c r="H314" s="107"/>
    </row>
    <row r="315" spans="2:8" ht="12.75">
      <c r="B315" s="112"/>
      <c r="C315" s="107"/>
      <c r="D315" s="107"/>
      <c r="E315" s="107"/>
      <c r="F315" s="107"/>
      <c r="G315" s="107"/>
      <c r="H315" s="107"/>
    </row>
    <row r="316" spans="2:8" ht="12.75">
      <c r="B316" s="112"/>
      <c r="C316" s="107"/>
      <c r="D316" s="107"/>
      <c r="E316" s="107"/>
      <c r="F316" s="107"/>
      <c r="G316" s="107"/>
      <c r="H316" s="107"/>
    </row>
    <row r="317" spans="2:8" ht="12.75">
      <c r="B317" s="112"/>
      <c r="C317" s="107"/>
      <c r="D317" s="107"/>
      <c r="E317" s="107"/>
      <c r="F317" s="107"/>
      <c r="G317" s="107"/>
      <c r="H317" s="107"/>
    </row>
    <row r="318" spans="2:8" ht="12.75">
      <c r="B318" s="112"/>
      <c r="C318" s="107"/>
      <c r="D318" s="107"/>
      <c r="E318" s="107"/>
      <c r="F318" s="107"/>
      <c r="G318" s="107"/>
      <c r="H318" s="107"/>
    </row>
    <row r="319" spans="2:8" ht="12.75">
      <c r="B319" s="112"/>
      <c r="C319" s="107"/>
      <c r="D319" s="107"/>
      <c r="E319" s="107"/>
      <c r="F319" s="107"/>
      <c r="G319" s="107"/>
      <c r="H319" s="107"/>
    </row>
    <row r="320" spans="2:8" ht="12.75">
      <c r="B320" s="112"/>
      <c r="C320" s="107"/>
      <c r="D320" s="107"/>
      <c r="E320" s="107"/>
      <c r="F320" s="107"/>
      <c r="G320" s="107"/>
      <c r="H320" s="107"/>
    </row>
    <row r="321" spans="2:8" ht="12.75">
      <c r="B321" s="112"/>
      <c r="C321" s="107"/>
      <c r="D321" s="107"/>
      <c r="E321" s="107"/>
      <c r="F321" s="107"/>
      <c r="G321" s="107"/>
      <c r="H321" s="107"/>
    </row>
    <row r="322" spans="2:8" ht="12.75">
      <c r="B322" s="112"/>
      <c r="C322" s="107"/>
      <c r="D322" s="107"/>
      <c r="E322" s="107"/>
      <c r="F322" s="107"/>
      <c r="G322" s="107"/>
      <c r="H322" s="107"/>
    </row>
    <row r="323" spans="2:8" ht="12.75">
      <c r="B323" s="112"/>
      <c r="C323" s="107"/>
      <c r="D323" s="107"/>
      <c r="E323" s="107"/>
      <c r="F323" s="107"/>
      <c r="G323" s="107"/>
      <c r="H323" s="107"/>
    </row>
    <row r="324" spans="2:8" ht="12.75">
      <c r="B324" s="112"/>
      <c r="C324" s="107"/>
      <c r="D324" s="107"/>
      <c r="E324" s="107"/>
      <c r="F324" s="107"/>
      <c r="G324" s="107"/>
      <c r="H324" s="107"/>
    </row>
    <row r="325" spans="2:8" ht="12.75">
      <c r="B325" s="112"/>
      <c r="C325" s="107"/>
      <c r="D325" s="107"/>
      <c r="E325" s="107"/>
      <c r="F325" s="107"/>
      <c r="G325" s="107"/>
      <c r="H325" s="107"/>
    </row>
    <row r="326" spans="2:8" ht="12.75">
      <c r="B326" s="112"/>
      <c r="C326" s="107"/>
      <c r="D326" s="107"/>
      <c r="E326" s="107"/>
      <c r="F326" s="107"/>
      <c r="G326" s="107"/>
      <c r="H326" s="107"/>
    </row>
    <row r="327" spans="2:8" ht="12.75">
      <c r="B327" s="112"/>
      <c r="C327" s="107"/>
      <c r="D327" s="107"/>
      <c r="E327" s="107"/>
      <c r="F327" s="107"/>
      <c r="G327" s="107"/>
      <c r="H327" s="107"/>
    </row>
    <row r="328" spans="2:8" ht="12.75">
      <c r="B328" s="112"/>
      <c r="C328" s="107"/>
      <c r="D328" s="107"/>
      <c r="E328" s="107"/>
      <c r="F328" s="107"/>
      <c r="G328" s="107"/>
      <c r="H328" s="107"/>
    </row>
    <row r="329" spans="2:8" ht="12.75">
      <c r="B329" s="112"/>
      <c r="C329" s="107"/>
      <c r="D329" s="107"/>
      <c r="E329" s="107"/>
      <c r="F329" s="107"/>
      <c r="G329" s="107"/>
      <c r="H329" s="107"/>
    </row>
    <row r="330" spans="2:8" ht="12.75">
      <c r="B330" s="112"/>
      <c r="C330" s="107"/>
      <c r="D330" s="107"/>
      <c r="E330" s="107"/>
      <c r="F330" s="107"/>
      <c r="G330" s="107"/>
      <c r="H330" s="107"/>
    </row>
    <row r="331" spans="2:8" ht="12.75">
      <c r="B331" s="112"/>
      <c r="C331" s="107"/>
      <c r="D331" s="107"/>
      <c r="E331" s="107"/>
      <c r="F331" s="107"/>
      <c r="G331" s="107"/>
      <c r="H331" s="107"/>
    </row>
    <row r="332" spans="2:8" ht="12.75">
      <c r="B332" s="112"/>
      <c r="C332" s="107"/>
      <c r="D332" s="107"/>
      <c r="E332" s="107"/>
      <c r="F332" s="107"/>
      <c r="G332" s="107"/>
      <c r="H332" s="107"/>
    </row>
    <row r="333" spans="2:8" ht="12.75">
      <c r="B333" s="112"/>
      <c r="C333" s="107"/>
      <c r="D333" s="107"/>
      <c r="E333" s="107"/>
      <c r="F333" s="107"/>
      <c r="G333" s="107"/>
      <c r="H333" s="107"/>
    </row>
    <row r="334" spans="2:8" ht="12.75">
      <c r="B334" s="112"/>
      <c r="C334" s="107"/>
      <c r="D334" s="107"/>
      <c r="E334" s="107"/>
      <c r="F334" s="107"/>
      <c r="G334" s="107"/>
      <c r="H334" s="107"/>
    </row>
    <row r="335" spans="2:8" ht="12.75">
      <c r="B335" s="112"/>
      <c r="C335" s="107"/>
      <c r="D335" s="107"/>
      <c r="E335" s="107"/>
      <c r="F335" s="107"/>
      <c r="G335" s="107"/>
      <c r="H335" s="107"/>
    </row>
    <row r="336" spans="2:8" ht="12.75">
      <c r="B336" s="112"/>
      <c r="C336" s="107"/>
      <c r="D336" s="107"/>
      <c r="E336" s="107"/>
      <c r="F336" s="107"/>
      <c r="G336" s="107"/>
      <c r="H336" s="107"/>
    </row>
    <row r="337" spans="2:8" ht="12.75">
      <c r="B337" s="112"/>
      <c r="C337" s="107"/>
      <c r="D337" s="107"/>
      <c r="E337" s="107"/>
      <c r="F337" s="107"/>
      <c r="G337" s="107"/>
      <c r="H337" s="107"/>
    </row>
    <row r="338" spans="2:8" ht="12.75">
      <c r="B338" s="112"/>
      <c r="C338" s="107"/>
      <c r="D338" s="107"/>
      <c r="E338" s="107"/>
      <c r="F338" s="107"/>
      <c r="G338" s="107"/>
      <c r="H338" s="107"/>
    </row>
    <row r="339" spans="2:8" ht="12.75">
      <c r="B339" s="112"/>
      <c r="C339" s="107"/>
      <c r="D339" s="107"/>
      <c r="E339" s="107"/>
      <c r="F339" s="107"/>
      <c r="G339" s="107"/>
      <c r="H339" s="107"/>
    </row>
    <row r="340" spans="2:8" ht="12.75">
      <c r="B340" s="112"/>
      <c r="C340" s="107"/>
      <c r="D340" s="107"/>
      <c r="E340" s="107"/>
      <c r="F340" s="107"/>
      <c r="G340" s="107"/>
      <c r="H340" s="107"/>
    </row>
    <row r="341" spans="2:8" ht="12.75">
      <c r="B341" s="112"/>
      <c r="C341" s="107"/>
      <c r="D341" s="107"/>
      <c r="E341" s="107"/>
      <c r="F341" s="107"/>
      <c r="G341" s="107"/>
      <c r="H341" s="107"/>
    </row>
    <row r="342" spans="2:8" ht="12.75">
      <c r="B342" s="112"/>
      <c r="C342" s="107"/>
      <c r="D342" s="107"/>
      <c r="E342" s="107"/>
      <c r="F342" s="107"/>
      <c r="G342" s="107"/>
      <c r="H342" s="107"/>
    </row>
    <row r="343" spans="2:8" ht="12.75">
      <c r="B343" s="112"/>
      <c r="C343" s="107"/>
      <c r="D343" s="107"/>
      <c r="E343" s="107"/>
      <c r="F343" s="107"/>
      <c r="G343" s="107"/>
      <c r="H343" s="107"/>
    </row>
    <row r="344" spans="2:8" ht="12.75">
      <c r="B344" s="112"/>
      <c r="C344" s="107"/>
      <c r="D344" s="107"/>
      <c r="E344" s="107"/>
      <c r="F344" s="107"/>
      <c r="G344" s="107"/>
      <c r="H344" s="107"/>
    </row>
    <row r="345" spans="2:8" ht="12.75">
      <c r="B345" s="112"/>
      <c r="C345" s="107"/>
      <c r="D345" s="107"/>
      <c r="E345" s="107"/>
      <c r="F345" s="107"/>
      <c r="G345" s="107"/>
      <c r="H345" s="107"/>
    </row>
    <row r="346" spans="2:8" ht="12.75">
      <c r="B346" s="112"/>
      <c r="C346" s="107"/>
      <c r="D346" s="107"/>
      <c r="E346" s="107"/>
      <c r="F346" s="107"/>
      <c r="G346" s="107"/>
      <c r="H346" s="107"/>
    </row>
    <row r="347" spans="2:8" ht="12.75">
      <c r="B347" s="112"/>
      <c r="C347" s="107"/>
      <c r="D347" s="107"/>
      <c r="E347" s="107"/>
      <c r="F347" s="107"/>
      <c r="G347" s="107"/>
      <c r="H347" s="107"/>
    </row>
    <row r="348" spans="2:8" ht="12.75">
      <c r="B348" s="112"/>
      <c r="C348" s="107"/>
      <c r="D348" s="107"/>
      <c r="E348" s="107"/>
      <c r="F348" s="107"/>
      <c r="G348" s="107"/>
      <c r="H348" s="107"/>
    </row>
    <row r="349" spans="2:8" ht="12.75">
      <c r="B349" s="112"/>
      <c r="C349" s="107"/>
      <c r="D349" s="107"/>
      <c r="E349" s="107"/>
      <c r="F349" s="107"/>
      <c r="G349" s="107"/>
      <c r="H349" s="107"/>
    </row>
    <row r="350" spans="2:8" ht="12.75">
      <c r="B350" s="112"/>
      <c r="C350" s="107"/>
      <c r="D350" s="107"/>
      <c r="E350" s="107"/>
      <c r="F350" s="107"/>
      <c r="G350" s="107"/>
      <c r="H350" s="107"/>
    </row>
    <row r="351" spans="2:8" ht="12.75">
      <c r="B351" s="112"/>
      <c r="C351" s="107"/>
      <c r="D351" s="107"/>
      <c r="E351" s="107"/>
      <c r="F351" s="107"/>
      <c r="G351" s="107"/>
      <c r="H351" s="107"/>
    </row>
    <row r="352" spans="2:8" ht="12.75">
      <c r="B352" s="112"/>
      <c r="C352" s="107"/>
      <c r="D352" s="107"/>
      <c r="E352" s="107"/>
      <c r="F352" s="107"/>
      <c r="G352" s="107"/>
      <c r="H352" s="107"/>
    </row>
    <row r="353" spans="2:8" ht="12.75">
      <c r="B353" s="112"/>
      <c r="C353" s="107"/>
      <c r="D353" s="107"/>
      <c r="E353" s="107"/>
      <c r="F353" s="107"/>
      <c r="G353" s="107"/>
      <c r="H353" s="107"/>
    </row>
    <row r="354" spans="2:8" ht="12.75">
      <c r="B354" s="112"/>
      <c r="C354" s="107"/>
      <c r="D354" s="107"/>
      <c r="E354" s="107"/>
      <c r="F354" s="107"/>
      <c r="G354" s="107"/>
      <c r="H354" s="107"/>
    </row>
    <row r="355" spans="2:8" ht="12.75">
      <c r="B355" s="112"/>
      <c r="C355" s="107"/>
      <c r="D355" s="107"/>
      <c r="E355" s="107"/>
      <c r="F355" s="107"/>
      <c r="G355" s="107"/>
      <c r="H355" s="107"/>
    </row>
    <row r="356" spans="2:8" ht="12.75">
      <c r="B356" s="112"/>
      <c r="C356" s="107"/>
      <c r="D356" s="107"/>
      <c r="E356" s="107"/>
      <c r="F356" s="107"/>
      <c r="G356" s="107"/>
      <c r="H356" s="107"/>
    </row>
    <row r="357" spans="2:8" ht="12.75">
      <c r="B357" s="112"/>
      <c r="C357" s="107"/>
      <c r="D357" s="107"/>
      <c r="E357" s="107"/>
      <c r="F357" s="107"/>
      <c r="G357" s="107"/>
      <c r="H357" s="107"/>
    </row>
    <row r="358" spans="2:8" ht="12.75">
      <c r="B358" s="112"/>
      <c r="C358" s="107"/>
      <c r="D358" s="107"/>
      <c r="E358" s="107"/>
      <c r="F358" s="107"/>
      <c r="G358" s="107"/>
      <c r="H358" s="107"/>
    </row>
    <row r="359" spans="2:8" ht="12.75">
      <c r="B359" s="112"/>
      <c r="C359" s="107"/>
      <c r="D359" s="107"/>
      <c r="E359" s="107"/>
      <c r="F359" s="107"/>
      <c r="G359" s="107"/>
      <c r="H359" s="107"/>
    </row>
    <row r="360" spans="2:8" ht="12.75">
      <c r="B360" s="112"/>
      <c r="C360" s="107"/>
      <c r="D360" s="107"/>
      <c r="E360" s="107"/>
      <c r="F360" s="107"/>
      <c r="G360" s="107"/>
      <c r="H360" s="107"/>
    </row>
    <row r="361" spans="2:8" ht="12.75">
      <c r="B361" s="112"/>
      <c r="C361" s="107"/>
      <c r="D361" s="107"/>
      <c r="E361" s="107"/>
      <c r="F361" s="107"/>
      <c r="G361" s="107"/>
      <c r="H361" s="107"/>
    </row>
    <row r="362" spans="2:8" ht="12.75">
      <c r="B362" s="112"/>
      <c r="C362" s="107"/>
      <c r="D362" s="107"/>
      <c r="E362" s="107"/>
      <c r="F362" s="107"/>
      <c r="G362" s="107"/>
      <c r="H362" s="107"/>
    </row>
    <row r="363" spans="2:8" ht="12.75">
      <c r="B363" s="112"/>
      <c r="C363" s="107"/>
      <c r="D363" s="107"/>
      <c r="E363" s="107"/>
      <c r="F363" s="107"/>
      <c r="G363" s="107"/>
      <c r="H363" s="107"/>
    </row>
    <row r="364" spans="2:8" ht="12.75">
      <c r="B364" s="112"/>
      <c r="C364" s="107"/>
      <c r="D364" s="107"/>
      <c r="E364" s="107"/>
      <c r="F364" s="107"/>
      <c r="G364" s="107"/>
      <c r="H364" s="107"/>
    </row>
    <row r="365" spans="2:8" ht="12.75">
      <c r="B365" s="112"/>
      <c r="C365" s="107"/>
      <c r="D365" s="107"/>
      <c r="E365" s="107"/>
      <c r="F365" s="107"/>
      <c r="G365" s="107"/>
      <c r="H365" s="107"/>
    </row>
    <row r="366" spans="2:8" ht="12.75">
      <c r="B366" s="112"/>
      <c r="C366" s="107"/>
      <c r="D366" s="107"/>
      <c r="E366" s="107"/>
      <c r="F366" s="107"/>
      <c r="G366" s="107"/>
      <c r="H366" s="107"/>
    </row>
    <row r="367" spans="2:8" ht="12.75">
      <c r="B367" s="112"/>
      <c r="C367" s="107"/>
      <c r="D367" s="107"/>
      <c r="E367" s="107"/>
      <c r="F367" s="107"/>
      <c r="G367" s="107"/>
      <c r="H367" s="107"/>
    </row>
    <row r="368" spans="2:8" ht="12.75">
      <c r="B368" s="112"/>
      <c r="C368" s="107"/>
      <c r="D368" s="107"/>
      <c r="E368" s="107"/>
      <c r="F368" s="107"/>
      <c r="G368" s="107"/>
      <c r="H368" s="107"/>
    </row>
    <row r="369" spans="2:8" ht="12.75">
      <c r="B369" s="112"/>
      <c r="C369" s="107"/>
      <c r="D369" s="107"/>
      <c r="E369" s="107"/>
      <c r="F369" s="107"/>
      <c r="G369" s="107"/>
      <c r="H369" s="107"/>
    </row>
    <row r="370" spans="2:8" ht="12.75">
      <c r="B370" s="112"/>
      <c r="C370" s="107"/>
      <c r="D370" s="107"/>
      <c r="E370" s="107"/>
      <c r="F370" s="107"/>
      <c r="G370" s="107"/>
      <c r="H370" s="107"/>
    </row>
    <row r="371" spans="2:8" ht="12.75">
      <c r="B371" s="112"/>
      <c r="C371" s="107"/>
      <c r="D371" s="107"/>
      <c r="E371" s="107"/>
      <c r="F371" s="107"/>
      <c r="G371" s="107"/>
      <c r="H371" s="107"/>
    </row>
    <row r="372" spans="2:8" ht="12.75">
      <c r="B372" s="112"/>
      <c r="C372" s="107"/>
      <c r="D372" s="107"/>
      <c r="E372" s="107"/>
      <c r="F372" s="107"/>
      <c r="G372" s="107"/>
      <c r="H372" s="107"/>
    </row>
    <row r="373" spans="2:8" ht="12.75">
      <c r="B373" s="112"/>
      <c r="C373" s="107"/>
      <c r="D373" s="107"/>
      <c r="E373" s="107"/>
      <c r="F373" s="107"/>
      <c r="G373" s="107"/>
      <c r="H373" s="107"/>
    </row>
    <row r="374" spans="2:8" ht="12.75">
      <c r="B374" s="112"/>
      <c r="C374" s="107"/>
      <c r="D374" s="107"/>
      <c r="E374" s="107"/>
      <c r="F374" s="107"/>
      <c r="G374" s="107"/>
      <c r="H374" s="107"/>
    </row>
    <row r="375" spans="2:8" ht="12.75">
      <c r="B375" s="112"/>
      <c r="C375" s="107"/>
      <c r="D375" s="107"/>
      <c r="E375" s="107"/>
      <c r="F375" s="107"/>
      <c r="G375" s="107"/>
      <c r="H375" s="107"/>
    </row>
    <row r="376" spans="2:8" ht="12.75">
      <c r="B376" s="112"/>
      <c r="C376" s="107"/>
      <c r="D376" s="107"/>
      <c r="E376" s="107"/>
      <c r="F376" s="107"/>
      <c r="G376" s="107"/>
      <c r="H376" s="107"/>
    </row>
    <row r="377" spans="2:8" ht="12.75">
      <c r="B377" s="112"/>
      <c r="C377" s="107"/>
      <c r="D377" s="107"/>
      <c r="E377" s="107"/>
      <c r="F377" s="107"/>
      <c r="G377" s="107"/>
      <c r="H377" s="107"/>
    </row>
    <row r="378" spans="2:8" ht="12.75">
      <c r="B378" s="112"/>
      <c r="C378" s="107"/>
      <c r="D378" s="107"/>
      <c r="E378" s="107"/>
      <c r="F378" s="107"/>
      <c r="G378" s="107"/>
      <c r="H378" s="107"/>
    </row>
    <row r="379" spans="2:8" ht="12.75">
      <c r="B379" s="112"/>
      <c r="C379" s="107"/>
      <c r="D379" s="107"/>
      <c r="E379" s="107"/>
      <c r="F379" s="107"/>
      <c r="G379" s="107"/>
      <c r="H379" s="107"/>
    </row>
    <row r="380" spans="2:8" ht="12.75">
      <c r="B380" s="112"/>
      <c r="C380" s="107"/>
      <c r="D380" s="107"/>
      <c r="E380" s="107"/>
      <c r="F380" s="107"/>
      <c r="G380" s="107"/>
      <c r="H380" s="107"/>
    </row>
    <row r="381" spans="2:8" ht="12.75">
      <c r="B381" s="112"/>
      <c r="C381" s="107"/>
      <c r="D381" s="107"/>
      <c r="E381" s="107"/>
      <c r="F381" s="107"/>
      <c r="G381" s="107"/>
      <c r="H381" s="107"/>
    </row>
    <row r="382" spans="2:8" ht="12.75">
      <c r="B382" s="112"/>
      <c r="C382" s="107"/>
      <c r="D382" s="107"/>
      <c r="E382" s="107"/>
      <c r="F382" s="107"/>
      <c r="G382" s="107"/>
      <c r="H382" s="107"/>
    </row>
    <row r="383" spans="2:8" ht="12.75">
      <c r="B383" s="112"/>
      <c r="C383" s="107"/>
      <c r="D383" s="107"/>
      <c r="E383" s="107"/>
      <c r="F383" s="107"/>
      <c r="G383" s="107"/>
      <c r="H383" s="107"/>
    </row>
    <row r="384" spans="2:8" ht="12.75">
      <c r="B384" s="112"/>
      <c r="C384" s="107"/>
      <c r="D384" s="107"/>
      <c r="E384" s="107"/>
      <c r="F384" s="107"/>
      <c r="G384" s="107"/>
      <c r="H384" s="107"/>
    </row>
    <row r="385" spans="2:8" ht="12.75">
      <c r="B385" s="112"/>
      <c r="C385" s="107"/>
      <c r="D385" s="107"/>
      <c r="E385" s="107"/>
      <c r="F385" s="107"/>
      <c r="G385" s="107"/>
      <c r="H385" s="107"/>
    </row>
    <row r="386" spans="2:8" ht="12.75">
      <c r="B386" s="112"/>
      <c r="C386" s="107"/>
      <c r="D386" s="107"/>
      <c r="E386" s="107"/>
      <c r="F386" s="107"/>
      <c r="G386" s="107"/>
      <c r="H386" s="107"/>
    </row>
    <row r="387" spans="2:8" ht="12.75">
      <c r="B387" s="112"/>
      <c r="C387" s="107"/>
      <c r="D387" s="107"/>
      <c r="E387" s="107"/>
      <c r="F387" s="107"/>
      <c r="G387" s="107"/>
      <c r="H387" s="107"/>
    </row>
    <row r="388" spans="2:8" ht="12.75">
      <c r="B388" s="112"/>
      <c r="C388" s="107"/>
      <c r="D388" s="107"/>
      <c r="E388" s="107"/>
      <c r="F388" s="107"/>
      <c r="G388" s="107"/>
      <c r="H388" s="107"/>
    </row>
    <row r="389" spans="2:8" ht="12.75">
      <c r="B389" s="112"/>
      <c r="C389" s="107"/>
      <c r="D389" s="107"/>
      <c r="E389" s="107"/>
      <c r="F389" s="107"/>
      <c r="G389" s="107"/>
      <c r="H389" s="107"/>
    </row>
    <row r="390" spans="2:8" ht="12.75">
      <c r="B390" s="112"/>
      <c r="C390" s="107"/>
      <c r="D390" s="107"/>
      <c r="E390" s="107"/>
      <c r="F390" s="107"/>
      <c r="G390" s="107"/>
      <c r="H390" s="107"/>
    </row>
    <row r="391" spans="2:8" ht="12.75">
      <c r="B391" s="112"/>
      <c r="C391" s="107"/>
      <c r="D391" s="107"/>
      <c r="E391" s="107"/>
      <c r="F391" s="107"/>
      <c r="G391" s="107"/>
      <c r="H391" s="107"/>
    </row>
    <row r="392" spans="2:8" ht="12.75">
      <c r="B392" s="112"/>
      <c r="C392" s="107"/>
      <c r="D392" s="107"/>
      <c r="E392" s="107"/>
      <c r="F392" s="107"/>
      <c r="G392" s="107"/>
      <c r="H392" s="107"/>
    </row>
    <row r="393" spans="2:8" ht="12.75">
      <c r="B393" s="112"/>
      <c r="C393" s="107"/>
      <c r="D393" s="107"/>
      <c r="E393" s="107"/>
      <c r="F393" s="107"/>
      <c r="G393" s="107"/>
      <c r="H393" s="107"/>
    </row>
    <row r="394" spans="2:8" ht="12.75">
      <c r="B394" s="112"/>
      <c r="C394" s="107"/>
      <c r="D394" s="107"/>
      <c r="E394" s="107"/>
      <c r="F394" s="107"/>
      <c r="G394" s="107"/>
      <c r="H394" s="107"/>
    </row>
    <row r="395" spans="2:8" ht="12.75">
      <c r="B395" s="112"/>
      <c r="C395" s="107"/>
      <c r="D395" s="107"/>
      <c r="E395" s="107"/>
      <c r="F395" s="107"/>
      <c r="G395" s="107"/>
      <c r="H395" s="107"/>
    </row>
    <row r="396" spans="2:8" ht="12.75">
      <c r="B396" s="112"/>
      <c r="C396" s="107"/>
      <c r="D396" s="107"/>
      <c r="E396" s="107"/>
      <c r="F396" s="107"/>
      <c r="G396" s="107"/>
      <c r="H396" s="107"/>
    </row>
    <row r="397" spans="2:8" ht="12.75">
      <c r="B397" s="112"/>
      <c r="C397" s="107"/>
      <c r="D397" s="107"/>
      <c r="E397" s="107"/>
      <c r="F397" s="107"/>
      <c r="G397" s="107"/>
      <c r="H397" s="107"/>
    </row>
    <row r="398" spans="2:8" ht="12.75">
      <c r="B398" s="112"/>
      <c r="C398" s="107"/>
      <c r="D398" s="107"/>
      <c r="E398" s="107"/>
      <c r="F398" s="107"/>
      <c r="G398" s="107"/>
      <c r="H398" s="107"/>
    </row>
    <row r="399" spans="2:8" ht="12.75">
      <c r="B399" s="112"/>
      <c r="C399" s="107"/>
      <c r="D399" s="107"/>
      <c r="E399" s="107"/>
      <c r="F399" s="107"/>
      <c r="G399" s="107"/>
      <c r="H399" s="107"/>
    </row>
    <row r="400" spans="2:8" ht="12.75">
      <c r="B400" s="112"/>
      <c r="C400" s="107"/>
      <c r="D400" s="107"/>
      <c r="E400" s="107"/>
      <c r="F400" s="107"/>
      <c r="G400" s="107"/>
      <c r="H400" s="107"/>
    </row>
    <row r="401" spans="2:8" ht="12.75">
      <c r="B401" s="112"/>
      <c r="C401" s="107"/>
      <c r="D401" s="107"/>
      <c r="E401" s="107"/>
      <c r="F401" s="107"/>
      <c r="G401" s="107"/>
      <c r="H401" s="107"/>
    </row>
    <row r="402" spans="2:8" ht="12.75">
      <c r="B402" s="112"/>
      <c r="C402" s="107"/>
      <c r="D402" s="107"/>
      <c r="E402" s="107"/>
      <c r="F402" s="107"/>
      <c r="G402" s="107"/>
      <c r="H402" s="107"/>
    </row>
    <row r="403" spans="2:8" ht="12.75">
      <c r="B403" s="112"/>
      <c r="C403" s="107"/>
      <c r="D403" s="107"/>
      <c r="E403" s="107"/>
      <c r="F403" s="107"/>
      <c r="G403" s="107"/>
      <c r="H403" s="107"/>
    </row>
    <row r="404" spans="2:8" ht="12.75">
      <c r="B404" s="112"/>
      <c r="C404" s="107"/>
      <c r="D404" s="107"/>
      <c r="E404" s="107"/>
      <c r="F404" s="107"/>
      <c r="G404" s="107"/>
      <c r="H404" s="107"/>
    </row>
    <row r="405" spans="2:8" ht="12.75">
      <c r="B405" s="112"/>
      <c r="C405" s="107"/>
      <c r="D405" s="107"/>
      <c r="E405" s="107"/>
      <c r="F405" s="107"/>
      <c r="G405" s="107"/>
      <c r="H405" s="107"/>
    </row>
    <row r="406" spans="2:8" ht="12.75">
      <c r="B406" s="112"/>
      <c r="C406" s="107"/>
      <c r="D406" s="107"/>
      <c r="E406" s="107"/>
      <c r="F406" s="107"/>
      <c r="G406" s="107"/>
      <c r="H406" s="107"/>
    </row>
    <row r="407" spans="2:8" ht="12.75">
      <c r="B407" s="112"/>
      <c r="C407" s="107"/>
      <c r="D407" s="107"/>
      <c r="E407" s="107"/>
      <c r="F407" s="107"/>
      <c r="G407" s="107"/>
      <c r="H407" s="107"/>
    </row>
    <row r="408" spans="2:8" ht="12.75">
      <c r="B408" s="112"/>
      <c r="C408" s="107"/>
      <c r="D408" s="107"/>
      <c r="E408" s="107"/>
      <c r="F408" s="107"/>
      <c r="G408" s="107"/>
      <c r="H408" s="107"/>
    </row>
    <row r="409" spans="2:8" ht="12.75">
      <c r="B409" s="112"/>
      <c r="C409" s="107"/>
      <c r="D409" s="107"/>
      <c r="E409" s="107"/>
      <c r="F409" s="107"/>
      <c r="G409" s="107"/>
      <c r="H409" s="107"/>
    </row>
    <row r="410" spans="2:8" ht="12.75">
      <c r="B410" s="112"/>
      <c r="C410" s="107"/>
      <c r="D410" s="107"/>
      <c r="E410" s="107"/>
      <c r="F410" s="107"/>
      <c r="G410" s="107"/>
      <c r="H410" s="107"/>
    </row>
    <row r="411" spans="2:8" ht="12.75">
      <c r="B411" s="112"/>
      <c r="C411" s="107"/>
      <c r="D411" s="107"/>
      <c r="E411" s="107"/>
      <c r="F411" s="107"/>
      <c r="G411" s="107"/>
      <c r="H411" s="107"/>
    </row>
    <row r="412" spans="2:8" ht="12.75">
      <c r="B412" s="112"/>
      <c r="C412" s="107"/>
      <c r="D412" s="107"/>
      <c r="E412" s="107"/>
      <c r="F412" s="107"/>
      <c r="G412" s="107"/>
      <c r="H412" s="107"/>
    </row>
    <row r="413" spans="2:8" ht="12.75">
      <c r="B413" s="112"/>
      <c r="C413" s="107"/>
      <c r="D413" s="107"/>
      <c r="E413" s="107"/>
      <c r="F413" s="107"/>
      <c r="G413" s="107"/>
      <c r="H413" s="107"/>
    </row>
    <row r="414" spans="2:8" ht="12.75">
      <c r="B414" s="112"/>
      <c r="C414" s="107"/>
      <c r="D414" s="107"/>
      <c r="E414" s="107"/>
      <c r="F414" s="107"/>
      <c r="G414" s="107"/>
      <c r="H414" s="107"/>
    </row>
    <row r="415" spans="2:8" ht="12.75">
      <c r="B415" s="112"/>
      <c r="C415" s="107"/>
      <c r="D415" s="107"/>
      <c r="E415" s="107"/>
      <c r="F415" s="107"/>
      <c r="G415" s="107"/>
      <c r="H415" s="107"/>
    </row>
    <row r="416" spans="2:8" ht="12.75">
      <c r="B416" s="112"/>
      <c r="C416" s="107"/>
      <c r="D416" s="107"/>
      <c r="E416" s="107"/>
      <c r="F416" s="107"/>
      <c r="G416" s="107"/>
      <c r="H416" s="107"/>
    </row>
    <row r="417" spans="2:8" ht="12.75">
      <c r="B417" s="112"/>
      <c r="C417" s="107"/>
      <c r="D417" s="107"/>
      <c r="E417" s="107"/>
      <c r="F417" s="107"/>
      <c r="G417" s="107"/>
      <c r="H417" s="107"/>
    </row>
    <row r="418" spans="2:8" ht="12.75">
      <c r="B418" s="112"/>
      <c r="C418" s="107"/>
      <c r="D418" s="107"/>
      <c r="E418" s="107"/>
      <c r="F418" s="107"/>
      <c r="G418" s="107"/>
      <c r="H418" s="107"/>
    </row>
    <row r="419" spans="2:8" ht="12.75">
      <c r="B419" s="112"/>
      <c r="C419" s="107"/>
      <c r="D419" s="107"/>
      <c r="E419" s="107"/>
      <c r="F419" s="107"/>
      <c r="G419" s="107"/>
      <c r="H419" s="107"/>
    </row>
    <row r="420" spans="2:8" ht="12.75">
      <c r="B420" s="112"/>
      <c r="C420" s="107"/>
      <c r="D420" s="107"/>
      <c r="E420" s="107"/>
      <c r="F420" s="107"/>
      <c r="G420" s="107"/>
      <c r="H420" s="107"/>
    </row>
    <row r="421" spans="2:8" ht="12.75">
      <c r="B421" s="112"/>
      <c r="C421" s="107"/>
      <c r="D421" s="107"/>
      <c r="E421" s="107"/>
      <c r="F421" s="107"/>
      <c r="G421" s="107"/>
      <c r="H421" s="107"/>
    </row>
    <row r="422" spans="2:8" ht="12.75">
      <c r="B422" s="112"/>
      <c r="C422" s="107"/>
      <c r="D422" s="107"/>
      <c r="E422" s="107"/>
      <c r="F422" s="107"/>
      <c r="G422" s="107"/>
      <c r="H422" s="107"/>
    </row>
    <row r="423" spans="2:8" ht="12.75">
      <c r="B423" s="112"/>
      <c r="C423" s="107"/>
      <c r="D423" s="107"/>
      <c r="E423" s="107"/>
      <c r="F423" s="107"/>
      <c r="G423" s="107"/>
      <c r="H423" s="107"/>
    </row>
    <row r="424" spans="2:8" ht="12.75">
      <c r="B424" s="112"/>
      <c r="C424" s="107"/>
      <c r="D424" s="107"/>
      <c r="E424" s="107"/>
      <c r="F424" s="107"/>
      <c r="G424" s="107"/>
      <c r="H424" s="107"/>
    </row>
    <row r="425" spans="2:8" ht="12.75">
      <c r="B425" s="112"/>
      <c r="C425" s="107"/>
      <c r="D425" s="107"/>
      <c r="E425" s="107"/>
      <c r="F425" s="107"/>
      <c r="G425" s="107"/>
      <c r="H425" s="107"/>
    </row>
    <row r="426" spans="2:8" ht="12.75">
      <c r="B426" s="112"/>
      <c r="C426" s="107"/>
      <c r="D426" s="107"/>
      <c r="E426" s="107"/>
      <c r="F426" s="107"/>
      <c r="G426" s="107"/>
      <c r="H426" s="107"/>
    </row>
    <row r="427" spans="2:8" ht="12.75">
      <c r="B427" s="112"/>
      <c r="C427" s="107"/>
      <c r="D427" s="107"/>
      <c r="E427" s="107"/>
      <c r="F427" s="107"/>
      <c r="G427" s="107"/>
      <c r="H427" s="107"/>
    </row>
    <row r="428" spans="2:8" ht="12.75">
      <c r="B428" s="112"/>
      <c r="C428" s="107"/>
      <c r="D428" s="107"/>
      <c r="E428" s="107"/>
      <c r="F428" s="107"/>
      <c r="G428" s="107"/>
      <c r="H428" s="107"/>
    </row>
    <row r="429" spans="2:8" ht="12.75">
      <c r="B429" s="112"/>
      <c r="C429" s="107"/>
      <c r="D429" s="107"/>
      <c r="E429" s="107"/>
      <c r="F429" s="107"/>
      <c r="G429" s="107"/>
      <c r="H429" s="107"/>
    </row>
    <row r="430" spans="2:8" ht="12.75">
      <c r="B430" s="112"/>
      <c r="C430" s="107"/>
      <c r="D430" s="107"/>
      <c r="E430" s="107"/>
      <c r="F430" s="107"/>
      <c r="G430" s="107"/>
      <c r="H430" s="107"/>
    </row>
    <row r="431" spans="2:8" ht="12.75">
      <c r="B431" s="112"/>
      <c r="C431" s="107"/>
      <c r="D431" s="107"/>
      <c r="E431" s="107"/>
      <c r="F431" s="107"/>
      <c r="G431" s="107"/>
      <c r="H431" s="107"/>
    </row>
    <row r="432" spans="2:8" ht="12.75">
      <c r="B432" s="112"/>
      <c r="C432" s="107"/>
      <c r="D432" s="107"/>
      <c r="E432" s="107"/>
      <c r="F432" s="107"/>
      <c r="G432" s="107"/>
      <c r="H432" s="107"/>
    </row>
    <row r="433" spans="2:8" ht="12.75">
      <c r="B433" s="112"/>
      <c r="C433" s="107"/>
      <c r="D433" s="107"/>
      <c r="E433" s="107"/>
      <c r="F433" s="107"/>
      <c r="G433" s="107"/>
      <c r="H433" s="107"/>
    </row>
    <row r="434" spans="2:8" ht="12.75">
      <c r="B434" s="112"/>
      <c r="C434" s="107"/>
      <c r="D434" s="107"/>
      <c r="E434" s="107"/>
      <c r="F434" s="107"/>
      <c r="G434" s="107"/>
      <c r="H434" s="107"/>
    </row>
    <row r="435" spans="2:8" ht="12.75">
      <c r="B435" s="112"/>
      <c r="C435" s="107"/>
      <c r="D435" s="107"/>
      <c r="E435" s="107"/>
      <c r="F435" s="107"/>
      <c r="G435" s="107"/>
      <c r="H435" s="107"/>
    </row>
    <row r="436" spans="2:8" ht="12.75">
      <c r="B436" s="112"/>
      <c r="C436" s="107"/>
      <c r="D436" s="107"/>
      <c r="E436" s="107"/>
      <c r="F436" s="107"/>
      <c r="G436" s="107"/>
      <c r="H436" s="107"/>
    </row>
    <row r="437" spans="2:8" ht="12.75">
      <c r="B437" s="112"/>
      <c r="C437" s="107"/>
      <c r="D437" s="107"/>
      <c r="E437" s="107"/>
      <c r="F437" s="107"/>
      <c r="G437" s="107"/>
      <c r="H437" s="107"/>
    </row>
    <row r="438" spans="2:8" ht="12.75">
      <c r="B438" s="112"/>
      <c r="C438" s="107"/>
      <c r="D438" s="107"/>
      <c r="E438" s="107"/>
      <c r="F438" s="107"/>
      <c r="G438" s="107"/>
      <c r="H438" s="107"/>
    </row>
    <row r="439" spans="2:8" ht="12.75">
      <c r="B439" s="112"/>
      <c r="C439" s="107"/>
      <c r="D439" s="107"/>
      <c r="E439" s="107"/>
      <c r="F439" s="107"/>
      <c r="G439" s="107"/>
      <c r="H439" s="107"/>
    </row>
    <row r="440" spans="2:8" ht="12.75">
      <c r="B440" s="112"/>
      <c r="C440" s="107"/>
      <c r="D440" s="107"/>
      <c r="E440" s="107"/>
      <c r="F440" s="107"/>
      <c r="G440" s="107"/>
      <c r="H440" s="107"/>
    </row>
    <row r="441" spans="2:8" ht="12.75">
      <c r="B441" s="112"/>
      <c r="C441" s="107"/>
      <c r="D441" s="107"/>
      <c r="E441" s="107"/>
      <c r="F441" s="107"/>
      <c r="G441" s="107"/>
      <c r="H441" s="107"/>
    </row>
    <row r="442" spans="2:8" ht="12.75">
      <c r="B442" s="112"/>
      <c r="C442" s="107"/>
      <c r="D442" s="107"/>
      <c r="E442" s="107"/>
      <c r="F442" s="107"/>
      <c r="G442" s="107"/>
      <c r="H442" s="107"/>
    </row>
    <row r="443" spans="2:8" ht="12.75">
      <c r="B443" s="112"/>
      <c r="C443" s="107"/>
      <c r="D443" s="107"/>
      <c r="E443" s="107"/>
      <c r="F443" s="107"/>
      <c r="G443" s="107"/>
      <c r="H443" s="107"/>
    </row>
    <row r="444" spans="2:8" ht="12.75">
      <c r="B444" s="112"/>
      <c r="C444" s="107"/>
      <c r="D444" s="107"/>
      <c r="E444" s="107"/>
      <c r="F444" s="107"/>
      <c r="G444" s="107"/>
      <c r="H444" s="107"/>
    </row>
    <row r="445" spans="2:8" ht="12.75">
      <c r="B445" s="112"/>
      <c r="C445" s="107"/>
      <c r="D445" s="107"/>
      <c r="E445" s="107"/>
      <c r="F445" s="107"/>
      <c r="G445" s="107"/>
      <c r="H445" s="107"/>
    </row>
    <row r="446" spans="2:8" ht="12.75">
      <c r="B446" s="112"/>
      <c r="C446" s="107"/>
      <c r="D446" s="107"/>
      <c r="E446" s="107"/>
      <c r="F446" s="107"/>
      <c r="G446" s="107"/>
      <c r="H446" s="107"/>
    </row>
    <row r="447" spans="2:8" ht="12.75">
      <c r="B447" s="112"/>
      <c r="C447" s="107"/>
      <c r="D447" s="107"/>
      <c r="E447" s="107"/>
      <c r="F447" s="107"/>
      <c r="G447" s="107"/>
      <c r="H447" s="107"/>
    </row>
    <row r="448" spans="2:8" ht="12.75">
      <c r="B448" s="112"/>
      <c r="C448" s="107"/>
      <c r="D448" s="107"/>
      <c r="E448" s="107"/>
      <c r="F448" s="107"/>
      <c r="G448" s="107"/>
      <c r="H448" s="107"/>
    </row>
    <row r="449" spans="2:8" ht="12.75">
      <c r="B449" s="112"/>
      <c r="C449" s="107"/>
      <c r="D449" s="107"/>
      <c r="E449" s="107"/>
      <c r="F449" s="107"/>
      <c r="G449" s="107"/>
      <c r="H449" s="107"/>
    </row>
    <row r="450" spans="2:8" ht="12.75">
      <c r="B450" s="112"/>
      <c r="C450" s="107"/>
      <c r="D450" s="107"/>
      <c r="E450" s="107"/>
      <c r="F450" s="107"/>
      <c r="G450" s="107"/>
      <c r="H450" s="107"/>
    </row>
    <row r="451" spans="2:8" ht="12.75">
      <c r="B451" s="112"/>
      <c r="C451" s="107"/>
      <c r="D451" s="107"/>
      <c r="E451" s="107"/>
      <c r="F451" s="107"/>
      <c r="G451" s="107"/>
      <c r="H451" s="107"/>
    </row>
    <row r="452" spans="2:8" ht="12.75">
      <c r="B452" s="112"/>
      <c r="C452" s="107"/>
      <c r="D452" s="107"/>
      <c r="E452" s="107"/>
      <c r="F452" s="107"/>
      <c r="G452" s="107"/>
      <c r="H452" s="107"/>
    </row>
    <row r="453" spans="2:8" ht="12.75">
      <c r="B453" s="112"/>
      <c r="C453" s="107"/>
      <c r="D453" s="107"/>
      <c r="E453" s="107"/>
      <c r="F453" s="107"/>
      <c r="G453" s="107"/>
      <c r="H453" s="107"/>
    </row>
    <row r="454" spans="2:8" ht="12.75">
      <c r="B454" s="112"/>
      <c r="C454" s="107"/>
      <c r="D454" s="107"/>
      <c r="E454" s="107"/>
      <c r="F454" s="107"/>
      <c r="G454" s="107"/>
      <c r="H454" s="107"/>
    </row>
    <row r="455" spans="2:8" ht="12.75">
      <c r="B455" s="112"/>
      <c r="C455" s="107"/>
      <c r="D455" s="107"/>
      <c r="E455" s="107"/>
      <c r="F455" s="107"/>
      <c r="G455" s="107"/>
      <c r="H455" s="107"/>
    </row>
    <row r="456" spans="2:8" ht="12.75">
      <c r="B456" s="112"/>
      <c r="C456" s="107"/>
      <c r="D456" s="107"/>
      <c r="E456" s="107"/>
      <c r="F456" s="107"/>
      <c r="G456" s="107"/>
      <c r="H456" s="107"/>
    </row>
    <row r="457" spans="2:8" ht="12.75">
      <c r="B457" s="112"/>
      <c r="C457" s="107"/>
      <c r="D457" s="107"/>
      <c r="E457" s="107"/>
      <c r="F457" s="107"/>
      <c r="G457" s="107"/>
      <c r="H457" s="107"/>
    </row>
    <row r="458" spans="2:8" ht="12.75">
      <c r="B458" s="112"/>
      <c r="C458" s="107"/>
      <c r="D458" s="107"/>
      <c r="E458" s="107"/>
      <c r="F458" s="107"/>
      <c r="G458" s="107"/>
      <c r="H458" s="107"/>
    </row>
    <row r="459" spans="2:8" ht="12.75">
      <c r="B459" s="112"/>
      <c r="C459" s="107"/>
      <c r="D459" s="107"/>
      <c r="E459" s="107"/>
      <c r="F459" s="107"/>
      <c r="G459" s="107"/>
      <c r="H459" s="107"/>
    </row>
    <row r="460" spans="2:8" ht="12.75">
      <c r="B460" s="112"/>
      <c r="C460" s="107"/>
      <c r="D460" s="107"/>
      <c r="E460" s="107"/>
      <c r="F460" s="107"/>
      <c r="G460" s="107"/>
      <c r="H460" s="107"/>
    </row>
    <row r="461" spans="2:8" ht="12.75">
      <c r="B461" s="112"/>
      <c r="C461" s="107"/>
      <c r="D461" s="107"/>
      <c r="E461" s="107"/>
      <c r="F461" s="107"/>
      <c r="G461" s="107"/>
      <c r="H461" s="107"/>
    </row>
    <row r="462" spans="2:8" ht="12.75">
      <c r="B462" s="112"/>
      <c r="C462" s="107"/>
      <c r="D462" s="107"/>
      <c r="E462" s="107"/>
      <c r="F462" s="107"/>
      <c r="G462" s="107"/>
      <c r="H462" s="107"/>
    </row>
    <row r="463" spans="2:8" ht="12.75">
      <c r="B463" s="112"/>
      <c r="C463" s="107"/>
      <c r="D463" s="107"/>
      <c r="E463" s="107"/>
      <c r="F463" s="107"/>
      <c r="G463" s="107"/>
      <c r="H463" s="107"/>
    </row>
    <row r="464" spans="2:8" ht="12.75">
      <c r="B464" s="112"/>
      <c r="C464" s="107"/>
      <c r="D464" s="107"/>
      <c r="E464" s="107"/>
      <c r="F464" s="107"/>
      <c r="G464" s="107"/>
      <c r="H464" s="107"/>
    </row>
    <row r="465" spans="2:8" ht="12.75">
      <c r="B465" s="112"/>
      <c r="C465" s="107"/>
      <c r="D465" s="107"/>
      <c r="E465" s="107"/>
      <c r="F465" s="107"/>
      <c r="G465" s="107"/>
      <c r="H465" s="107"/>
    </row>
    <row r="466" spans="2:8" ht="12.75">
      <c r="B466" s="112"/>
      <c r="C466" s="107"/>
      <c r="D466" s="107"/>
      <c r="E466" s="107"/>
      <c r="F466" s="107"/>
      <c r="G466" s="107"/>
      <c r="H466" s="107"/>
    </row>
    <row r="467" spans="2:8" ht="12.75">
      <c r="B467" s="112"/>
      <c r="C467" s="107"/>
      <c r="D467" s="107"/>
      <c r="E467" s="107"/>
      <c r="F467" s="107"/>
      <c r="G467" s="107"/>
      <c r="H467" s="107"/>
    </row>
    <row r="468" spans="2:8" ht="12.75">
      <c r="B468" s="112"/>
      <c r="C468" s="107"/>
      <c r="D468" s="107"/>
      <c r="E468" s="107"/>
      <c r="F468" s="107"/>
      <c r="G468" s="107"/>
      <c r="H468" s="107"/>
    </row>
    <row r="469" spans="2:8" ht="12.75">
      <c r="B469" s="112"/>
      <c r="C469" s="107"/>
      <c r="D469" s="107"/>
      <c r="E469" s="107"/>
      <c r="F469" s="107"/>
      <c r="G469" s="107"/>
      <c r="H469" s="107"/>
    </row>
    <row r="470" spans="2:8" ht="12.75">
      <c r="B470" s="112"/>
      <c r="C470" s="107"/>
      <c r="D470" s="107"/>
      <c r="E470" s="107"/>
      <c r="F470" s="107"/>
      <c r="G470" s="107"/>
      <c r="H470" s="107"/>
    </row>
    <row r="471" spans="2:8" ht="12.75">
      <c r="B471" s="112"/>
      <c r="C471" s="107"/>
      <c r="D471" s="107"/>
      <c r="E471" s="107"/>
      <c r="F471" s="107"/>
      <c r="G471" s="107"/>
      <c r="H471" s="107"/>
    </row>
    <row r="472" spans="2:8" ht="12.75">
      <c r="B472" s="112"/>
      <c r="C472" s="107"/>
      <c r="D472" s="107"/>
      <c r="E472" s="107"/>
      <c r="F472" s="107"/>
      <c r="G472" s="107"/>
      <c r="H472" s="107"/>
    </row>
    <row r="473" spans="2:8" ht="12.75">
      <c r="B473" s="112"/>
      <c r="C473" s="107"/>
      <c r="D473" s="107"/>
      <c r="E473" s="107"/>
      <c r="F473" s="107"/>
      <c r="G473" s="107"/>
      <c r="H473" s="107"/>
    </row>
    <row r="474" spans="2:8" ht="12.75">
      <c r="B474" s="112"/>
      <c r="C474" s="107"/>
      <c r="D474" s="107"/>
      <c r="E474" s="107"/>
      <c r="F474" s="107"/>
      <c r="G474" s="107"/>
      <c r="H474" s="107"/>
    </row>
    <row r="475" spans="2:8" ht="12.75">
      <c r="B475" s="112"/>
      <c r="C475" s="107"/>
      <c r="D475" s="107"/>
      <c r="E475" s="107"/>
      <c r="F475" s="107"/>
      <c r="G475" s="107"/>
      <c r="H475" s="107"/>
    </row>
    <row r="476" spans="2:8" ht="12.75">
      <c r="B476" s="112"/>
      <c r="C476" s="107"/>
      <c r="D476" s="107"/>
      <c r="E476" s="107"/>
      <c r="F476" s="107"/>
      <c r="G476" s="107"/>
      <c r="H476" s="107"/>
    </row>
    <row r="477" spans="2:8" ht="12.75">
      <c r="B477" s="112"/>
      <c r="C477" s="107"/>
      <c r="D477" s="107"/>
      <c r="E477" s="107"/>
      <c r="F477" s="107"/>
      <c r="G477" s="107"/>
      <c r="H477" s="107"/>
    </row>
    <row r="478" spans="2:8" ht="12.75">
      <c r="B478" s="112"/>
      <c r="C478" s="107"/>
      <c r="D478" s="107"/>
      <c r="E478" s="107"/>
      <c r="F478" s="107"/>
      <c r="G478" s="107"/>
      <c r="H478" s="107"/>
    </row>
    <row r="479" spans="2:8" ht="12.75">
      <c r="B479" s="112"/>
      <c r="C479" s="107"/>
      <c r="D479" s="107"/>
      <c r="E479" s="107"/>
      <c r="F479" s="107"/>
      <c r="G479" s="107"/>
      <c r="H479" s="107"/>
    </row>
    <row r="480" spans="2:8" ht="12.75">
      <c r="B480" s="112"/>
      <c r="C480" s="107"/>
      <c r="D480" s="107"/>
      <c r="E480" s="107"/>
      <c r="F480" s="107"/>
      <c r="G480" s="107"/>
      <c r="H480" s="107"/>
    </row>
    <row r="481" spans="2:8" ht="12.75">
      <c r="B481" s="112"/>
      <c r="C481" s="107"/>
      <c r="D481" s="107"/>
      <c r="E481" s="107"/>
      <c r="F481" s="107"/>
      <c r="G481" s="107"/>
      <c r="H481" s="107"/>
    </row>
    <row r="482" spans="2:8" ht="12.75">
      <c r="B482" s="112"/>
      <c r="C482" s="107"/>
      <c r="D482" s="107"/>
      <c r="E482" s="107"/>
      <c r="F482" s="107"/>
      <c r="G482" s="107"/>
      <c r="H482" s="107"/>
    </row>
    <row r="483" spans="2:8" ht="12.75">
      <c r="B483" s="112"/>
      <c r="C483" s="107"/>
      <c r="D483" s="107"/>
      <c r="E483" s="107"/>
      <c r="F483" s="107"/>
      <c r="G483" s="107"/>
      <c r="H483" s="107"/>
    </row>
    <row r="484" spans="2:8" ht="12.75">
      <c r="B484" s="112"/>
      <c r="C484" s="107"/>
      <c r="D484" s="107"/>
      <c r="E484" s="107"/>
      <c r="F484" s="107"/>
      <c r="G484" s="107"/>
      <c r="H484" s="107"/>
    </row>
    <row r="485" spans="2:8" ht="12.75">
      <c r="B485" s="112"/>
      <c r="C485" s="107"/>
      <c r="D485" s="107"/>
      <c r="E485" s="107"/>
      <c r="F485" s="107"/>
      <c r="G485" s="107"/>
      <c r="H485" s="107"/>
    </row>
    <row r="486" spans="2:8" ht="12.75">
      <c r="B486" s="112"/>
      <c r="C486" s="107"/>
      <c r="D486" s="107"/>
      <c r="E486" s="107"/>
      <c r="F486" s="107"/>
      <c r="G486" s="107"/>
      <c r="H486" s="107"/>
    </row>
    <row r="487" spans="2:8" ht="12.75">
      <c r="B487" s="112"/>
      <c r="C487" s="107"/>
      <c r="D487" s="107"/>
      <c r="E487" s="107"/>
      <c r="F487" s="107"/>
      <c r="G487" s="107"/>
      <c r="H487" s="107"/>
    </row>
    <row r="488" spans="2:8" ht="12.75">
      <c r="B488" s="112"/>
      <c r="C488" s="107"/>
      <c r="D488" s="107"/>
      <c r="E488" s="107"/>
      <c r="F488" s="107"/>
      <c r="G488" s="107"/>
      <c r="H488" s="107"/>
    </row>
    <row r="489" spans="2:8" ht="12.75">
      <c r="B489" s="112"/>
      <c r="C489" s="107"/>
      <c r="D489" s="107"/>
      <c r="E489" s="107"/>
      <c r="F489" s="107"/>
      <c r="G489" s="107"/>
      <c r="H489" s="107"/>
    </row>
    <row r="490" spans="2:8" ht="12.75">
      <c r="B490" s="112"/>
      <c r="C490" s="107"/>
      <c r="D490" s="107"/>
      <c r="E490" s="107"/>
      <c r="F490" s="107"/>
      <c r="G490" s="107"/>
      <c r="H490" s="107"/>
    </row>
    <row r="491" spans="2:8" ht="12.75">
      <c r="B491" s="107"/>
      <c r="C491" s="107"/>
      <c r="D491" s="107"/>
      <c r="E491" s="107"/>
      <c r="F491" s="107"/>
      <c r="G491" s="107"/>
      <c r="H491" s="107"/>
    </row>
    <row r="492" spans="2:8" ht="12.75">
      <c r="B492" s="107"/>
      <c r="C492" s="107"/>
      <c r="D492" s="107"/>
      <c r="E492" s="107"/>
      <c r="F492" s="107"/>
      <c r="G492" s="107"/>
      <c r="H492" s="107"/>
    </row>
    <row r="493" spans="2:8" ht="12.75">
      <c r="B493" s="107"/>
      <c r="C493" s="107"/>
      <c r="D493" s="107"/>
      <c r="E493" s="107"/>
      <c r="F493" s="107"/>
      <c r="G493" s="107"/>
      <c r="H493" s="107"/>
    </row>
    <row r="494" spans="2:8" ht="12.75">
      <c r="B494" s="107"/>
      <c r="C494" s="107"/>
      <c r="D494" s="107"/>
      <c r="E494" s="107"/>
      <c r="F494" s="107"/>
      <c r="G494" s="107"/>
      <c r="H494" s="107"/>
    </row>
    <row r="495" spans="2:8" ht="12.75">
      <c r="B495" s="107"/>
      <c r="C495" s="107"/>
      <c r="D495" s="107"/>
      <c r="E495" s="107"/>
      <c r="F495" s="107"/>
      <c r="G495" s="107"/>
      <c r="H495" s="107"/>
    </row>
    <row r="496" spans="2:8" ht="12.75">
      <c r="B496" s="107"/>
      <c r="C496" s="107"/>
      <c r="D496" s="107"/>
      <c r="E496" s="107"/>
      <c r="F496" s="107"/>
      <c r="G496" s="107"/>
      <c r="H496" s="107"/>
    </row>
    <row r="497" spans="2:8" ht="12.75">
      <c r="B497" s="107"/>
      <c r="C497" s="107"/>
      <c r="D497" s="107"/>
      <c r="E497" s="107"/>
      <c r="F497" s="107"/>
      <c r="G497" s="107"/>
      <c r="H497" s="107"/>
    </row>
    <row r="498" spans="2:8" ht="12.75">
      <c r="B498" s="107"/>
      <c r="C498" s="107"/>
      <c r="D498" s="107"/>
      <c r="E498" s="107"/>
      <c r="F498" s="107"/>
      <c r="G498" s="107"/>
      <c r="H498" s="107"/>
    </row>
    <row r="499" spans="2:8" ht="12.75">
      <c r="B499" s="107"/>
      <c r="C499" s="107"/>
      <c r="D499" s="107"/>
      <c r="E499" s="107"/>
      <c r="F499" s="107"/>
      <c r="G499" s="107"/>
      <c r="H499" s="107"/>
    </row>
    <row r="500" spans="2:8" ht="12.75">
      <c r="B500" s="107"/>
      <c r="C500" s="107"/>
      <c r="D500" s="107"/>
      <c r="E500" s="107"/>
      <c r="F500" s="107"/>
      <c r="G500" s="107"/>
      <c r="H500" s="107"/>
    </row>
    <row r="501" spans="2:8" ht="12.75">
      <c r="B501" s="107"/>
      <c r="C501" s="107"/>
      <c r="D501" s="107"/>
      <c r="E501" s="107"/>
      <c r="F501" s="107"/>
      <c r="G501" s="107"/>
      <c r="H501" s="107"/>
    </row>
    <row r="502" spans="2:8" ht="12.75">
      <c r="B502" s="107"/>
      <c r="C502" s="107"/>
      <c r="D502" s="107"/>
      <c r="E502" s="107"/>
      <c r="F502" s="107"/>
      <c r="G502" s="107"/>
      <c r="H502" s="107"/>
    </row>
    <row r="503" spans="2:8" ht="12.75">
      <c r="B503" s="107"/>
      <c r="C503" s="107"/>
      <c r="D503" s="107"/>
      <c r="E503" s="107"/>
      <c r="F503" s="107"/>
      <c r="G503" s="107"/>
      <c r="H503" s="107"/>
    </row>
    <row r="504" spans="2:8" ht="12.75">
      <c r="B504" s="107"/>
      <c r="C504" s="107"/>
      <c r="D504" s="107"/>
      <c r="E504" s="107"/>
      <c r="F504" s="107"/>
      <c r="G504" s="107"/>
      <c r="H504" s="107"/>
    </row>
    <row r="505" spans="2:8" ht="12.75">
      <c r="B505" s="107"/>
      <c r="C505" s="107"/>
      <c r="D505" s="107"/>
      <c r="E505" s="107"/>
      <c r="F505" s="107"/>
      <c r="G505" s="107"/>
      <c r="H505" s="107"/>
    </row>
    <row r="506" spans="2:8" ht="12.75">
      <c r="B506" s="107"/>
      <c r="C506" s="107"/>
      <c r="D506" s="107"/>
      <c r="E506" s="107"/>
      <c r="F506" s="107"/>
      <c r="G506" s="107"/>
      <c r="H506" s="107"/>
    </row>
    <row r="507" spans="2:8" ht="12.75">
      <c r="B507" s="107"/>
      <c r="C507" s="107"/>
      <c r="D507" s="107"/>
      <c r="E507" s="107"/>
      <c r="F507" s="107"/>
      <c r="G507" s="107"/>
      <c r="H507" s="107"/>
    </row>
    <row r="508" spans="2:8" ht="12.75">
      <c r="B508" s="107"/>
      <c r="C508" s="107"/>
      <c r="D508" s="107"/>
      <c r="E508" s="107"/>
      <c r="F508" s="107"/>
      <c r="G508" s="107"/>
      <c r="H508" s="107"/>
    </row>
    <row r="509" spans="2:8" ht="12.75">
      <c r="B509" s="107"/>
      <c r="C509" s="107"/>
      <c r="D509" s="107"/>
      <c r="E509" s="107"/>
      <c r="F509" s="107"/>
      <c r="G509" s="107"/>
      <c r="H509" s="107"/>
    </row>
    <row r="510" spans="2:8" ht="12.75">
      <c r="B510" s="107"/>
      <c r="C510" s="107"/>
      <c r="D510" s="107"/>
      <c r="E510" s="107"/>
      <c r="F510" s="107"/>
      <c r="G510" s="107"/>
      <c r="H510" s="107"/>
    </row>
    <row r="511" spans="2:8" ht="12.75">
      <c r="B511" s="107"/>
      <c r="C511" s="107"/>
      <c r="D511" s="107"/>
      <c r="E511" s="107"/>
      <c r="F511" s="107"/>
      <c r="G511" s="107"/>
      <c r="H511" s="107"/>
    </row>
    <row r="512" spans="2:8" ht="12.75">
      <c r="B512" s="107"/>
      <c r="C512" s="107"/>
      <c r="D512" s="107"/>
      <c r="E512" s="107"/>
      <c r="F512" s="107"/>
      <c r="G512" s="107"/>
      <c r="H512" s="107"/>
    </row>
    <row r="513" spans="2:8" ht="12.75">
      <c r="B513" s="107"/>
      <c r="C513" s="107"/>
      <c r="D513" s="107"/>
      <c r="E513" s="107"/>
      <c r="F513" s="107"/>
      <c r="G513" s="107"/>
      <c r="H513" s="107"/>
    </row>
    <row r="514" spans="2:8" ht="12.75">
      <c r="B514" s="107"/>
      <c r="C514" s="107"/>
      <c r="D514" s="107"/>
      <c r="E514" s="107"/>
      <c r="F514" s="107"/>
      <c r="G514" s="107"/>
      <c r="H514" s="107"/>
    </row>
    <row r="515" spans="2:8" ht="12.75">
      <c r="B515" s="107"/>
      <c r="C515" s="107"/>
      <c r="D515" s="107"/>
      <c r="E515" s="107"/>
      <c r="F515" s="107"/>
      <c r="G515" s="107"/>
      <c r="H515" s="107"/>
    </row>
    <row r="516" spans="4:8" ht="12.75">
      <c r="D516" s="107"/>
      <c r="E516" s="107"/>
      <c r="F516" s="107"/>
      <c r="G516" s="107"/>
      <c r="H516" s="107"/>
    </row>
    <row r="517" spans="4:8" ht="12.75">
      <c r="D517" s="107"/>
      <c r="E517" s="107"/>
      <c r="F517" s="107"/>
      <c r="G517" s="107"/>
      <c r="H517" s="107"/>
    </row>
    <row r="518" spans="4:8" ht="12.75">
      <c r="D518" s="107"/>
      <c r="E518" s="107"/>
      <c r="F518" s="107"/>
      <c r="G518" s="107"/>
      <c r="H518" s="107"/>
    </row>
    <row r="519" spans="4:8" ht="12.75">
      <c r="D519" s="107"/>
      <c r="E519" s="107"/>
      <c r="F519" s="107"/>
      <c r="G519" s="107"/>
      <c r="H519" s="107"/>
    </row>
    <row r="520" spans="4:8" ht="12.75">
      <c r="D520" s="107"/>
      <c r="E520" s="107"/>
      <c r="F520" s="107"/>
      <c r="G520" s="107"/>
      <c r="H520" s="107"/>
    </row>
    <row r="521" spans="4:8" ht="12.75">
      <c r="D521" s="107"/>
      <c r="E521" s="107"/>
      <c r="F521" s="107"/>
      <c r="G521" s="107"/>
      <c r="H521" s="107"/>
    </row>
    <row r="522" spans="4:8" ht="12.75">
      <c r="D522" s="107"/>
      <c r="E522" s="107"/>
      <c r="F522" s="107"/>
      <c r="G522" s="107"/>
      <c r="H522" s="107"/>
    </row>
    <row r="523" spans="4:8" ht="12.75">
      <c r="D523" s="107"/>
      <c r="E523" s="107"/>
      <c r="F523" s="107"/>
      <c r="G523" s="107"/>
      <c r="H523" s="107"/>
    </row>
    <row r="524" spans="4:8" ht="12.75">
      <c r="D524" s="107"/>
      <c r="E524" s="107"/>
      <c r="F524" s="107"/>
      <c r="G524" s="107"/>
      <c r="H524" s="107"/>
    </row>
    <row r="525" spans="4:8" ht="12.75">
      <c r="D525" s="107"/>
      <c r="E525" s="107"/>
      <c r="F525" s="107"/>
      <c r="G525" s="107"/>
      <c r="H525" s="107"/>
    </row>
    <row r="526" spans="4:8" ht="12.75">
      <c r="D526" s="107"/>
      <c r="E526" s="107"/>
      <c r="F526" s="107"/>
      <c r="G526" s="107"/>
      <c r="H526" s="107"/>
    </row>
    <row r="527" spans="4:8" ht="12.75">
      <c r="D527" s="107"/>
      <c r="E527" s="107"/>
      <c r="F527" s="107"/>
      <c r="G527" s="107"/>
      <c r="H527" s="107"/>
    </row>
    <row r="528" spans="4:8" ht="12.75">
      <c r="D528" s="107"/>
      <c r="E528" s="107"/>
      <c r="F528" s="107"/>
      <c r="G528" s="107"/>
      <c r="H528" s="107"/>
    </row>
    <row r="529" spans="4:8" ht="12.75">
      <c r="D529" s="107"/>
      <c r="E529" s="107"/>
      <c r="F529" s="107"/>
      <c r="G529" s="107"/>
      <c r="H529" s="107"/>
    </row>
    <row r="530" spans="4:8" ht="12.75">
      <c r="D530" s="107"/>
      <c r="E530" s="107"/>
      <c r="F530" s="107"/>
      <c r="G530" s="107"/>
      <c r="H530" s="107"/>
    </row>
    <row r="531" spans="4:8" ht="12.75">
      <c r="D531" s="107"/>
      <c r="E531" s="107"/>
      <c r="F531" s="107"/>
      <c r="G531" s="107"/>
      <c r="H531" s="107"/>
    </row>
    <row r="532" spans="4:8" ht="12.75">
      <c r="D532" s="107"/>
      <c r="E532" s="107"/>
      <c r="F532" s="107"/>
      <c r="G532" s="107"/>
      <c r="H532" s="107"/>
    </row>
    <row r="533" spans="4:8" ht="12.75">
      <c r="D533" s="107"/>
      <c r="E533" s="107"/>
      <c r="F533" s="107"/>
      <c r="G533" s="107"/>
      <c r="H533" s="107"/>
    </row>
    <row r="534" spans="4:8" ht="12.75">
      <c r="D534" s="107"/>
      <c r="E534" s="107"/>
      <c r="F534" s="107"/>
      <c r="G534" s="107"/>
      <c r="H534" s="107"/>
    </row>
    <row r="535" spans="4:8" ht="12.75">
      <c r="D535" s="107"/>
      <c r="E535" s="107"/>
      <c r="F535" s="107"/>
      <c r="G535" s="107"/>
      <c r="H535" s="107"/>
    </row>
    <row r="536" spans="4:8" ht="12.75">
      <c r="D536" s="107"/>
      <c r="E536" s="107"/>
      <c r="F536" s="107"/>
      <c r="G536" s="107"/>
      <c r="H536" s="107"/>
    </row>
    <row r="537" spans="4:8" ht="12.75">
      <c r="D537" s="107"/>
      <c r="E537" s="107"/>
      <c r="F537" s="107"/>
      <c r="G537" s="107"/>
      <c r="H537" s="107"/>
    </row>
    <row r="538" spans="4:8" ht="12.75">
      <c r="D538" s="107"/>
      <c r="E538" s="107"/>
      <c r="F538" s="107"/>
      <c r="G538" s="107"/>
      <c r="H538" s="107"/>
    </row>
    <row r="539" spans="4:8" ht="12.75">
      <c r="D539" s="107"/>
      <c r="E539" s="107"/>
      <c r="F539" s="107"/>
      <c r="G539" s="107"/>
      <c r="H539" s="107"/>
    </row>
    <row r="540" spans="4:8" ht="12.75">
      <c r="D540" s="107"/>
      <c r="E540" s="107"/>
      <c r="F540" s="107"/>
      <c r="G540" s="107"/>
      <c r="H540" s="107"/>
    </row>
    <row r="541" spans="4:8" ht="12.75">
      <c r="D541" s="107"/>
      <c r="E541" s="107"/>
      <c r="F541" s="107"/>
      <c r="G541" s="107"/>
      <c r="H541" s="107"/>
    </row>
    <row r="542" spans="4:8" ht="12.75">
      <c r="D542" s="107"/>
      <c r="E542" s="107"/>
      <c r="F542" s="107"/>
      <c r="G542" s="107"/>
      <c r="H542" s="107"/>
    </row>
    <row r="543" spans="4:8" ht="12.75">
      <c r="D543" s="107"/>
      <c r="E543" s="107"/>
      <c r="F543" s="107"/>
      <c r="G543" s="107"/>
      <c r="H543" s="107"/>
    </row>
    <row r="544" spans="4:8" ht="12.75">
      <c r="D544" s="107"/>
      <c r="E544" s="107"/>
      <c r="F544" s="107"/>
      <c r="G544" s="107"/>
      <c r="H544" s="107"/>
    </row>
    <row r="545" spans="4:8" ht="12.75">
      <c r="D545" s="107"/>
      <c r="E545" s="107"/>
      <c r="F545" s="107"/>
      <c r="G545" s="107"/>
      <c r="H545" s="107"/>
    </row>
    <row r="546" spans="4:8" ht="12.75">
      <c r="D546" s="107"/>
      <c r="E546" s="107"/>
      <c r="F546" s="107"/>
      <c r="G546" s="107"/>
      <c r="H546" s="107"/>
    </row>
    <row r="547" spans="4:8" ht="12.75">
      <c r="D547" s="107"/>
      <c r="E547" s="107"/>
      <c r="F547" s="107"/>
      <c r="G547" s="107"/>
      <c r="H547" s="107"/>
    </row>
    <row r="548" spans="4:8" ht="12.75">
      <c r="D548" s="107"/>
      <c r="E548" s="107"/>
      <c r="F548" s="107"/>
      <c r="G548" s="107"/>
      <c r="H548" s="107"/>
    </row>
    <row r="549" spans="4:8" ht="12.75">
      <c r="D549" s="107"/>
      <c r="E549" s="107"/>
      <c r="F549" s="107"/>
      <c r="G549" s="107"/>
      <c r="H549" s="107"/>
    </row>
    <row r="550" spans="4:8" ht="12.75">
      <c r="D550" s="107"/>
      <c r="E550" s="107"/>
      <c r="F550" s="107"/>
      <c r="G550" s="107"/>
      <c r="H550" s="107"/>
    </row>
    <row r="551" spans="4:8" ht="12.75">
      <c r="D551" s="107"/>
      <c r="E551" s="107"/>
      <c r="F551" s="107"/>
      <c r="G551" s="107"/>
      <c r="H551" s="107"/>
    </row>
    <row r="552" spans="4:8" ht="12.75">
      <c r="D552" s="107"/>
      <c r="E552" s="107"/>
      <c r="F552" s="107"/>
      <c r="G552" s="107"/>
      <c r="H552" s="107"/>
    </row>
    <row r="553" spans="4:8" ht="12.75">
      <c r="D553" s="107"/>
      <c r="E553" s="107"/>
      <c r="F553" s="107"/>
      <c r="G553" s="107"/>
      <c r="H553" s="107"/>
    </row>
    <row r="554" spans="4:8" ht="12.75">
      <c r="D554" s="107"/>
      <c r="E554" s="107"/>
      <c r="F554" s="107"/>
      <c r="G554" s="107"/>
      <c r="H554" s="107"/>
    </row>
    <row r="555" spans="4:8" ht="12.75">
      <c r="D555" s="107"/>
      <c r="E555" s="107"/>
      <c r="F555" s="107"/>
      <c r="G555" s="107"/>
      <c r="H555" s="107"/>
    </row>
    <row r="556" spans="4:8" ht="12.75">
      <c r="D556" s="107"/>
      <c r="E556" s="107"/>
      <c r="F556" s="107"/>
      <c r="G556" s="107"/>
      <c r="H556" s="107"/>
    </row>
    <row r="557" spans="4:8" ht="12.75">
      <c r="D557" s="107"/>
      <c r="E557" s="107"/>
      <c r="F557" s="107"/>
      <c r="G557" s="107"/>
      <c r="H557" s="107"/>
    </row>
    <row r="558" spans="4:8" ht="12.75">
      <c r="D558" s="107"/>
      <c r="E558" s="107"/>
      <c r="F558" s="107"/>
      <c r="G558" s="107"/>
      <c r="H558" s="107"/>
    </row>
    <row r="559" spans="4:8" ht="12.75">
      <c r="D559" s="107"/>
      <c r="E559" s="107"/>
      <c r="F559" s="107"/>
      <c r="G559" s="107"/>
      <c r="H559" s="107"/>
    </row>
    <row r="560" spans="4:8" ht="12.75">
      <c r="D560" s="107"/>
      <c r="E560" s="107"/>
      <c r="F560" s="107"/>
      <c r="G560" s="107"/>
      <c r="H560" s="107"/>
    </row>
    <row r="561" spans="4:8" ht="12.75">
      <c r="D561" s="107"/>
      <c r="E561" s="107"/>
      <c r="F561" s="107"/>
      <c r="G561" s="107"/>
      <c r="H561" s="107"/>
    </row>
    <row r="562" spans="4:8" ht="12.75">
      <c r="D562" s="107"/>
      <c r="E562" s="107"/>
      <c r="F562" s="107"/>
      <c r="G562" s="107"/>
      <c r="H562" s="107"/>
    </row>
  </sheetData>
  <mergeCells count="4">
    <mergeCell ref="A111:B111"/>
    <mergeCell ref="A112:B112"/>
    <mergeCell ref="A113:B113"/>
    <mergeCell ref="A119:B119"/>
  </mergeCells>
  <printOptions gridLines="1" horizontalCentered="1"/>
  <pageMargins left="0.3937007874015748" right="0.3937007874015748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gminy Opole za I półrocze 2006 roku&amp;R&amp;9Załącznik Nr 1a&amp;8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I491"/>
  <sheetViews>
    <sheetView workbookViewId="0" topLeftCell="A1">
      <selection activeCell="A1" sqref="A1"/>
    </sheetView>
  </sheetViews>
  <sheetFormatPr defaultColWidth="9.00390625" defaultRowHeight="12.75"/>
  <cols>
    <col min="1" max="1" width="6.625" style="72" customWidth="1"/>
    <col min="2" max="2" width="9.125" style="72" customWidth="1"/>
    <col min="3" max="3" width="61.625" style="72" customWidth="1"/>
    <col min="4" max="6" width="17.75390625" style="72" customWidth="1"/>
    <col min="7" max="7" width="7.875" style="72" customWidth="1"/>
    <col min="8" max="8" width="11.125" style="72" customWidth="1"/>
    <col min="9" max="9" width="10.125" style="72" bestFit="1" customWidth="1"/>
    <col min="10" max="16384" width="9.125" style="72" customWidth="1"/>
  </cols>
  <sheetData>
    <row r="1" spans="1:8" s="64" customFormat="1" ht="54" customHeight="1">
      <c r="A1" s="61" t="s">
        <v>618</v>
      </c>
      <c r="B1" s="61" t="s">
        <v>619</v>
      </c>
      <c r="C1" s="61" t="s">
        <v>620</v>
      </c>
      <c r="D1" s="61" t="s">
        <v>62</v>
      </c>
      <c r="E1" s="88" t="s">
        <v>220</v>
      </c>
      <c r="F1" s="88" t="s">
        <v>221</v>
      </c>
      <c r="G1" s="61" t="s">
        <v>509</v>
      </c>
      <c r="H1" s="61" t="s">
        <v>227</v>
      </c>
    </row>
    <row r="2" spans="1:8" s="66" customFormat="1" ht="11.25">
      <c r="A2" s="65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</row>
    <row r="3" spans="1:9" s="64" customFormat="1" ht="19.5" customHeight="1">
      <c r="A3" s="67" t="s">
        <v>621</v>
      </c>
      <c r="B3" s="57"/>
      <c r="C3" s="56" t="s">
        <v>622</v>
      </c>
      <c r="D3" s="56">
        <f>SUM(D4:D4)</f>
        <v>0</v>
      </c>
      <c r="E3" s="56">
        <f>SUM(E4:E4)</f>
        <v>3839</v>
      </c>
      <c r="F3" s="197">
        <f>SUM(F4:F4)</f>
        <v>3839</v>
      </c>
      <c r="G3" s="95">
        <f aca="true" t="shared" si="0" ref="G3:G17">F3/E3</f>
        <v>1</v>
      </c>
      <c r="H3" s="95">
        <f aca="true" t="shared" si="1" ref="H3:H48">F3/$F$48</f>
        <v>6.342414452184341E-05</v>
      </c>
      <c r="I3" s="68"/>
    </row>
    <row r="4" spans="1:9" ht="38.25">
      <c r="A4" s="69"/>
      <c r="B4" s="70">
        <v>6260</v>
      </c>
      <c r="C4" s="90" t="s">
        <v>222</v>
      </c>
      <c r="D4" s="71"/>
      <c r="E4" s="71">
        <v>3839</v>
      </c>
      <c r="F4" s="198">
        <v>3839</v>
      </c>
      <c r="G4" s="89">
        <f t="shared" si="0"/>
        <v>1</v>
      </c>
      <c r="H4" s="89">
        <f t="shared" si="1"/>
        <v>6.342414452184341E-05</v>
      </c>
      <c r="I4" s="68"/>
    </row>
    <row r="5" spans="1:9" ht="19.5" customHeight="1">
      <c r="A5" s="67">
        <v>600</v>
      </c>
      <c r="B5" s="57"/>
      <c r="C5" s="56" t="s">
        <v>628</v>
      </c>
      <c r="D5" s="56">
        <f>SUM(D6:D6)</f>
        <v>26497071</v>
      </c>
      <c r="E5" s="56">
        <f>SUM(E6:E6)</f>
        <v>23521194</v>
      </c>
      <c r="F5" s="197">
        <f>SUM(F6:F6)</f>
        <v>4763134.15</v>
      </c>
      <c r="G5" s="95">
        <f t="shared" si="0"/>
        <v>0.2025039268839839</v>
      </c>
      <c r="H5" s="95">
        <f t="shared" si="1"/>
        <v>0.0786917709576785</v>
      </c>
      <c r="I5" s="68"/>
    </row>
    <row r="6" spans="1:9" ht="38.25">
      <c r="A6" s="69"/>
      <c r="B6" s="70">
        <v>6298</v>
      </c>
      <c r="C6" s="90" t="s">
        <v>676</v>
      </c>
      <c r="D6" s="71">
        <v>26497071</v>
      </c>
      <c r="E6" s="71">
        <v>23521194</v>
      </c>
      <c r="F6" s="198">
        <v>4763134.15</v>
      </c>
      <c r="G6" s="89">
        <f t="shared" si="0"/>
        <v>0.2025039268839839</v>
      </c>
      <c r="H6" s="89">
        <f t="shared" si="1"/>
        <v>0.0786917709576785</v>
      </c>
      <c r="I6" s="68"/>
    </row>
    <row r="7" spans="1:9" ht="19.5" customHeight="1">
      <c r="A7" s="57">
        <v>700</v>
      </c>
      <c r="B7" s="57"/>
      <c r="C7" s="56" t="s">
        <v>629</v>
      </c>
      <c r="D7" s="56">
        <f>SUM(D8:D9)</f>
        <v>802000</v>
      </c>
      <c r="E7" s="56">
        <f>SUM(E8:E9)</f>
        <v>802967</v>
      </c>
      <c r="F7" s="197">
        <f>SUM(F8:F9)</f>
        <v>904710.49</v>
      </c>
      <c r="G7" s="95">
        <f t="shared" si="0"/>
        <v>1.1267094289055466</v>
      </c>
      <c r="H7" s="95">
        <f t="shared" si="1"/>
        <v>0.014946728019845732</v>
      </c>
      <c r="I7" s="68"/>
    </row>
    <row r="8" spans="1:9" s="64" customFormat="1" ht="38.25">
      <c r="A8" s="76"/>
      <c r="B8" s="69">
        <v>2110</v>
      </c>
      <c r="C8" s="90" t="s">
        <v>624</v>
      </c>
      <c r="D8" s="71">
        <v>72000</v>
      </c>
      <c r="E8" s="71">
        <v>72967</v>
      </c>
      <c r="F8" s="198">
        <v>62119.21</v>
      </c>
      <c r="G8" s="89">
        <f t="shared" si="0"/>
        <v>0.8513329313251196</v>
      </c>
      <c r="H8" s="89">
        <f t="shared" si="1"/>
        <v>0.0010262718813812816</v>
      </c>
      <c r="I8" s="68"/>
    </row>
    <row r="9" spans="1:9" s="64" customFormat="1" ht="38.25">
      <c r="A9" s="76"/>
      <c r="B9" s="69">
        <v>2360</v>
      </c>
      <c r="C9" s="90" t="s">
        <v>573</v>
      </c>
      <c r="D9" s="71">
        <v>730000</v>
      </c>
      <c r="E9" s="71">
        <v>730000</v>
      </c>
      <c r="F9" s="198">
        <v>842591.28</v>
      </c>
      <c r="G9" s="89">
        <f t="shared" si="0"/>
        <v>1.1542346301369864</v>
      </c>
      <c r="H9" s="89">
        <f t="shared" si="1"/>
        <v>0.013920456138464451</v>
      </c>
      <c r="I9" s="68"/>
    </row>
    <row r="10" spans="1:9" s="64" customFormat="1" ht="19.5" customHeight="1">
      <c r="A10" s="57">
        <v>710</v>
      </c>
      <c r="B10" s="57"/>
      <c r="C10" s="56" t="s">
        <v>632</v>
      </c>
      <c r="D10" s="56">
        <f>SUM(D11:D11)</f>
        <v>315000</v>
      </c>
      <c r="E10" s="56">
        <f>SUM(E11:E11)</f>
        <v>315000</v>
      </c>
      <c r="F10" s="197">
        <f>SUM(F11:F11)</f>
        <v>139597</v>
      </c>
      <c r="G10" s="95">
        <f t="shared" si="0"/>
        <v>0.4431650793650794</v>
      </c>
      <c r="H10" s="95">
        <f t="shared" si="1"/>
        <v>0.002306282965047089</v>
      </c>
      <c r="I10" s="68"/>
    </row>
    <row r="11" spans="1:9" s="64" customFormat="1" ht="38.25">
      <c r="A11" s="69"/>
      <c r="B11" s="69">
        <v>2110</v>
      </c>
      <c r="C11" s="90" t="s">
        <v>624</v>
      </c>
      <c r="D11" s="71">
        <v>315000</v>
      </c>
      <c r="E11" s="71">
        <v>315000</v>
      </c>
      <c r="F11" s="198">
        <v>139597</v>
      </c>
      <c r="G11" s="89">
        <f t="shared" si="0"/>
        <v>0.4431650793650794</v>
      </c>
      <c r="H11" s="89">
        <f t="shared" si="1"/>
        <v>0.002306282965047089</v>
      </c>
      <c r="I11" s="68"/>
    </row>
    <row r="12" spans="1:9" s="64" customFormat="1" ht="19.5" customHeight="1">
      <c r="A12" s="57">
        <v>750</v>
      </c>
      <c r="B12" s="57"/>
      <c r="C12" s="56" t="s">
        <v>633</v>
      </c>
      <c r="D12" s="56">
        <f>SUM(D13:D16)</f>
        <v>3136820</v>
      </c>
      <c r="E12" s="56">
        <f>SUM(E13:E16)</f>
        <v>3116247</v>
      </c>
      <c r="F12" s="197">
        <f>SUM(F13:F16)</f>
        <v>1903494.43</v>
      </c>
      <c r="G12" s="95">
        <f t="shared" si="0"/>
        <v>0.6108291255474935</v>
      </c>
      <c r="H12" s="95">
        <f t="shared" si="1"/>
        <v>0.03144764413254596</v>
      </c>
      <c r="I12" s="68"/>
    </row>
    <row r="13" spans="1:9" s="64" customFormat="1" ht="12.75">
      <c r="A13" s="73"/>
      <c r="B13" s="70" t="s">
        <v>574</v>
      </c>
      <c r="C13" s="91" t="s">
        <v>634</v>
      </c>
      <c r="D13" s="75">
        <v>2800000</v>
      </c>
      <c r="E13" s="75">
        <v>2800000</v>
      </c>
      <c r="F13" s="199">
        <v>1712081.43</v>
      </c>
      <c r="G13" s="89">
        <f t="shared" si="0"/>
        <v>0.6114576535714286</v>
      </c>
      <c r="H13" s="89">
        <f t="shared" si="1"/>
        <v>0.028285308687023787</v>
      </c>
      <c r="I13" s="68"/>
    </row>
    <row r="14" spans="1:9" s="64" customFormat="1" ht="38.25">
      <c r="A14" s="76"/>
      <c r="B14" s="69">
        <v>2110</v>
      </c>
      <c r="C14" s="90" t="s">
        <v>624</v>
      </c>
      <c r="D14" s="71">
        <v>316470</v>
      </c>
      <c r="E14" s="71">
        <v>295897</v>
      </c>
      <c r="F14" s="198">
        <v>171913</v>
      </c>
      <c r="G14" s="89">
        <f t="shared" si="0"/>
        <v>0.5809893307468477</v>
      </c>
      <c r="H14" s="89">
        <f t="shared" si="1"/>
        <v>0.0028401758158852998</v>
      </c>
      <c r="I14" s="68"/>
    </row>
    <row r="15" spans="1:9" s="64" customFormat="1" ht="38.25">
      <c r="A15" s="76"/>
      <c r="B15" s="69">
        <v>2120</v>
      </c>
      <c r="C15" s="90" t="s">
        <v>477</v>
      </c>
      <c r="D15" s="71">
        <v>19500</v>
      </c>
      <c r="E15" s="71">
        <v>19500</v>
      </c>
      <c r="F15" s="198">
        <v>19500</v>
      </c>
      <c r="G15" s="89">
        <f t="shared" si="0"/>
        <v>1</v>
      </c>
      <c r="H15" s="89">
        <f t="shared" si="1"/>
        <v>0.00032215962963687067</v>
      </c>
      <c r="I15" s="68"/>
    </row>
    <row r="16" spans="1:9" s="77" customFormat="1" ht="38.25">
      <c r="A16" s="76"/>
      <c r="B16" s="69">
        <v>2360</v>
      </c>
      <c r="C16" s="90" t="s">
        <v>573</v>
      </c>
      <c r="D16" s="71">
        <v>850</v>
      </c>
      <c r="E16" s="71">
        <v>850</v>
      </c>
      <c r="F16" s="198"/>
      <c r="G16" s="89">
        <f t="shared" si="0"/>
        <v>0</v>
      </c>
      <c r="H16" s="89">
        <f t="shared" si="1"/>
        <v>0</v>
      </c>
      <c r="I16" s="68"/>
    </row>
    <row r="17" spans="1:9" s="77" customFormat="1" ht="19.5" customHeight="1">
      <c r="A17" s="57">
        <v>754</v>
      </c>
      <c r="B17" s="78"/>
      <c r="C17" s="56" t="s">
        <v>636</v>
      </c>
      <c r="D17" s="56">
        <f>SUM(D18:D18)</f>
        <v>8206000</v>
      </c>
      <c r="E17" s="56">
        <f>SUM(E18:E18)</f>
        <v>8264000</v>
      </c>
      <c r="F17" s="197">
        <f>SUM(F18:F18)</f>
        <v>4909000</v>
      </c>
      <c r="G17" s="95">
        <f t="shared" si="0"/>
        <v>0.5940222652468539</v>
      </c>
      <c r="H17" s="95">
        <f t="shared" si="1"/>
        <v>0.08110162163525118</v>
      </c>
      <c r="I17" s="68"/>
    </row>
    <row r="18" spans="1:9" ht="38.25">
      <c r="A18" s="76"/>
      <c r="B18" s="69">
        <v>2110</v>
      </c>
      <c r="C18" s="90" t="s">
        <v>624</v>
      </c>
      <c r="D18" s="71">
        <v>8206000</v>
      </c>
      <c r="E18" s="71">
        <v>8264000</v>
      </c>
      <c r="F18" s="198">
        <v>4909000</v>
      </c>
      <c r="G18" s="89">
        <f aca="true" t="shared" si="2" ref="G18:G29">F18/E18</f>
        <v>0.5940222652468539</v>
      </c>
      <c r="H18" s="89">
        <f t="shared" si="1"/>
        <v>0.08110162163525118</v>
      </c>
      <c r="I18" s="68"/>
    </row>
    <row r="19" spans="1:9" ht="38.25">
      <c r="A19" s="57">
        <v>756</v>
      </c>
      <c r="B19" s="78"/>
      <c r="C19" s="56" t="s">
        <v>529</v>
      </c>
      <c r="D19" s="56">
        <f>SUM(D20:D21)</f>
        <v>23984252</v>
      </c>
      <c r="E19" s="56">
        <f>SUM(E20:E21)</f>
        <v>24222963</v>
      </c>
      <c r="F19" s="197">
        <f>SUM(F20:F21)</f>
        <v>10281557.21</v>
      </c>
      <c r="G19" s="95">
        <f t="shared" si="2"/>
        <v>0.4244549772874607</v>
      </c>
      <c r="H19" s="95">
        <f t="shared" si="1"/>
        <v>0.1698616750186614</v>
      </c>
      <c r="I19" s="68"/>
    </row>
    <row r="20" spans="1:9" ht="12.75">
      <c r="A20" s="73"/>
      <c r="B20" s="70" t="s">
        <v>577</v>
      </c>
      <c r="C20" s="91" t="s">
        <v>548</v>
      </c>
      <c r="D20" s="75">
        <v>21984252</v>
      </c>
      <c r="E20" s="75">
        <v>22222963</v>
      </c>
      <c r="F20" s="199">
        <v>9401920</v>
      </c>
      <c r="G20" s="100">
        <f t="shared" si="2"/>
        <v>0.4230722968849833</v>
      </c>
      <c r="H20" s="89">
        <f t="shared" si="1"/>
        <v>0.15532918282438393</v>
      </c>
      <c r="I20" s="68"/>
    </row>
    <row r="21" spans="1:9" s="64" customFormat="1" ht="12.75">
      <c r="A21" s="73"/>
      <c r="B21" s="70" t="s">
        <v>578</v>
      </c>
      <c r="C21" s="91" t="s">
        <v>549</v>
      </c>
      <c r="D21" s="75">
        <v>2000000</v>
      </c>
      <c r="E21" s="75">
        <v>2000000</v>
      </c>
      <c r="F21" s="199">
        <v>879637.21</v>
      </c>
      <c r="G21" s="100">
        <f t="shared" si="2"/>
        <v>0.439818605</v>
      </c>
      <c r="H21" s="89">
        <f t="shared" si="1"/>
        <v>0.014532492194277446</v>
      </c>
      <c r="I21" s="68"/>
    </row>
    <row r="22" spans="1:9" ht="19.5" customHeight="1">
      <c r="A22" s="57">
        <v>758</v>
      </c>
      <c r="B22" s="78"/>
      <c r="C22" s="56" t="s">
        <v>648</v>
      </c>
      <c r="D22" s="56">
        <f>SUM(D23:D24)</f>
        <v>56820115</v>
      </c>
      <c r="E22" s="56">
        <f>SUM(E23:E24)</f>
        <v>57580137</v>
      </c>
      <c r="F22" s="197">
        <f>SUM(F23:F24)</f>
        <v>33947907</v>
      </c>
      <c r="G22" s="95">
        <f t="shared" si="2"/>
        <v>0.589576697255861</v>
      </c>
      <c r="H22" s="95">
        <f t="shared" si="1"/>
        <v>0.5608535972342015</v>
      </c>
      <c r="I22" s="68"/>
    </row>
    <row r="23" spans="1:9" s="64" customFormat="1" ht="38.25">
      <c r="A23" s="76"/>
      <c r="B23" s="74">
        <v>2790</v>
      </c>
      <c r="C23" s="90" t="s">
        <v>210</v>
      </c>
      <c r="D23" s="71"/>
      <c r="E23" s="71">
        <v>1400000</v>
      </c>
      <c r="F23" s="198"/>
      <c r="G23" s="89">
        <f t="shared" si="2"/>
        <v>0</v>
      </c>
      <c r="H23" s="89">
        <f t="shared" si="1"/>
        <v>0</v>
      </c>
      <c r="I23" s="68"/>
    </row>
    <row r="24" spans="1:9" ht="12.75">
      <c r="A24" s="76"/>
      <c r="B24" s="69">
        <v>2920</v>
      </c>
      <c r="C24" s="90" t="s">
        <v>650</v>
      </c>
      <c r="D24" s="71">
        <v>56820115</v>
      </c>
      <c r="E24" s="71">
        <v>56180137</v>
      </c>
      <c r="F24" s="198">
        <v>33947907</v>
      </c>
      <c r="G24" s="89">
        <f t="shared" si="2"/>
        <v>0.6042688539545569</v>
      </c>
      <c r="H24" s="89">
        <f t="shared" si="1"/>
        <v>0.5608535972342015</v>
      </c>
      <c r="I24" s="68"/>
    </row>
    <row r="25" spans="1:9" ht="19.5" customHeight="1">
      <c r="A25" s="57">
        <v>801</v>
      </c>
      <c r="B25" s="78"/>
      <c r="C25" s="56" t="s">
        <v>659</v>
      </c>
      <c r="D25" s="56">
        <f>SUM(D26:D28)</f>
        <v>770250</v>
      </c>
      <c r="E25" s="56">
        <f>SUM(E26:E28)</f>
        <v>770250</v>
      </c>
      <c r="F25" s="197">
        <f>SUM(F26:F28)</f>
        <v>10308.35</v>
      </c>
      <c r="G25" s="95">
        <f t="shared" si="2"/>
        <v>0.013383122362869199</v>
      </c>
      <c r="H25" s="95">
        <f t="shared" si="1"/>
        <v>0.00017030431888037106</v>
      </c>
      <c r="I25" s="68"/>
    </row>
    <row r="26" spans="1:9" s="64" customFormat="1" ht="12.75">
      <c r="A26" s="76"/>
      <c r="B26" s="74" t="s">
        <v>593</v>
      </c>
      <c r="C26" s="90" t="s">
        <v>653</v>
      </c>
      <c r="D26" s="71"/>
      <c r="E26" s="71"/>
      <c r="F26" s="198">
        <v>6677.28</v>
      </c>
      <c r="G26" s="89"/>
      <c r="H26" s="89">
        <f t="shared" si="1"/>
        <v>0.00011031538727085556</v>
      </c>
      <c r="I26" s="68"/>
    </row>
    <row r="27" spans="1:9" s="64" customFormat="1" ht="12.75">
      <c r="A27" s="73"/>
      <c r="B27" s="70" t="s">
        <v>572</v>
      </c>
      <c r="C27" s="90" t="s">
        <v>631</v>
      </c>
      <c r="D27" s="75"/>
      <c r="E27" s="75"/>
      <c r="F27" s="199">
        <v>3631.07</v>
      </c>
      <c r="G27" s="89"/>
      <c r="H27" s="89">
        <f t="shared" si="1"/>
        <v>5.9988931609515485E-05</v>
      </c>
      <c r="I27" s="68"/>
    </row>
    <row r="28" spans="1:9" s="80" customFormat="1" ht="38.25">
      <c r="A28" s="69"/>
      <c r="B28" s="70">
        <v>6298</v>
      </c>
      <c r="C28" s="90" t="s">
        <v>676</v>
      </c>
      <c r="D28" s="71">
        <v>770250</v>
      </c>
      <c r="E28" s="71">
        <v>770250</v>
      </c>
      <c r="F28" s="198"/>
      <c r="G28" s="89">
        <f t="shared" si="2"/>
        <v>0</v>
      </c>
      <c r="H28" s="89">
        <f t="shared" si="1"/>
        <v>0</v>
      </c>
      <c r="I28" s="79"/>
    </row>
    <row r="29" spans="1:9" s="64" customFormat="1" ht="19.5" customHeight="1">
      <c r="A29" s="57">
        <v>851</v>
      </c>
      <c r="B29" s="78"/>
      <c r="C29" s="56" t="s">
        <v>651</v>
      </c>
      <c r="D29" s="56">
        <f>SUM(D30:D30)</f>
        <v>3065000</v>
      </c>
      <c r="E29" s="56">
        <f>SUM(E30:E30)</f>
        <v>3065000</v>
      </c>
      <c r="F29" s="197">
        <f>SUM(F30:F30)</f>
        <v>1086153</v>
      </c>
      <c r="G29" s="95">
        <f t="shared" si="2"/>
        <v>0.35437292006525284</v>
      </c>
      <c r="H29" s="95">
        <f t="shared" si="1"/>
        <v>0.01794434093379364</v>
      </c>
      <c r="I29" s="68"/>
    </row>
    <row r="30" spans="1:9" s="64" customFormat="1" ht="38.25">
      <c r="A30" s="76"/>
      <c r="B30" s="69">
        <v>2110</v>
      </c>
      <c r="C30" s="90" t="s">
        <v>624</v>
      </c>
      <c r="D30" s="71">
        <v>3065000</v>
      </c>
      <c r="E30" s="71">
        <v>3065000</v>
      </c>
      <c r="F30" s="198">
        <v>1086153</v>
      </c>
      <c r="G30" s="89">
        <f aca="true" t="shared" si="3" ref="G30:G46">F30/E30</f>
        <v>0.35437292006525284</v>
      </c>
      <c r="H30" s="89">
        <f t="shared" si="1"/>
        <v>0.01794434093379364</v>
      </c>
      <c r="I30" s="68"/>
    </row>
    <row r="31" spans="1:9" s="64" customFormat="1" ht="19.5" customHeight="1">
      <c r="A31" s="57">
        <v>852</v>
      </c>
      <c r="B31" s="78"/>
      <c r="C31" s="56" t="s">
        <v>592</v>
      </c>
      <c r="D31" s="56">
        <f>SUM(D32:D38)</f>
        <v>3620000</v>
      </c>
      <c r="E31" s="56">
        <f>SUM(E32:E38)</f>
        <v>3686100</v>
      </c>
      <c r="F31" s="197">
        <f>SUM(F32:F38)</f>
        <v>2191771.3899999997</v>
      </c>
      <c r="G31" s="95">
        <f t="shared" si="3"/>
        <v>0.594604430156534</v>
      </c>
      <c r="H31" s="95">
        <f t="shared" si="1"/>
        <v>0.03621026970518405</v>
      </c>
      <c r="I31" s="68"/>
    </row>
    <row r="32" spans="1:9" s="77" customFormat="1" ht="12.75">
      <c r="A32" s="76"/>
      <c r="B32" s="70" t="s">
        <v>567</v>
      </c>
      <c r="C32" s="90" t="s">
        <v>623</v>
      </c>
      <c r="D32" s="71"/>
      <c r="E32" s="71"/>
      <c r="F32" s="198">
        <v>7968.99</v>
      </c>
      <c r="G32" s="89"/>
      <c r="H32" s="89">
        <f t="shared" si="1"/>
        <v>0.00013165573676820132</v>
      </c>
      <c r="I32" s="68"/>
    </row>
    <row r="33" spans="1:9" s="82" customFormat="1" ht="12.75">
      <c r="A33" s="69"/>
      <c r="B33" s="70" t="s">
        <v>593</v>
      </c>
      <c r="C33" s="90" t="s">
        <v>653</v>
      </c>
      <c r="D33" s="71">
        <v>1300000</v>
      </c>
      <c r="E33" s="71">
        <v>1300000</v>
      </c>
      <c r="F33" s="198">
        <v>792920.59</v>
      </c>
      <c r="G33" s="89">
        <f>F33/E33</f>
        <v>0.6099389153846153</v>
      </c>
      <c r="H33" s="89">
        <f t="shared" si="1"/>
        <v>0.013099846338761484</v>
      </c>
      <c r="I33" s="81"/>
    </row>
    <row r="34" spans="1:9" ht="12.75">
      <c r="A34" s="76"/>
      <c r="B34" s="74" t="s">
        <v>590</v>
      </c>
      <c r="C34" s="90" t="s">
        <v>649</v>
      </c>
      <c r="D34" s="71"/>
      <c r="E34" s="71"/>
      <c r="F34" s="198">
        <v>363.08</v>
      </c>
      <c r="G34" s="89"/>
      <c r="H34" s="89">
        <f t="shared" si="1"/>
        <v>5.998447093772051E-06</v>
      </c>
      <c r="I34" s="68"/>
    </row>
    <row r="35" spans="1:9" s="82" customFormat="1" ht="12.75">
      <c r="A35" s="69"/>
      <c r="B35" s="70" t="s">
        <v>572</v>
      </c>
      <c r="C35" s="90" t="s">
        <v>631</v>
      </c>
      <c r="D35" s="71"/>
      <c r="E35" s="71"/>
      <c r="F35" s="198">
        <v>3985.74</v>
      </c>
      <c r="G35" s="89"/>
      <c r="H35" s="89">
        <f t="shared" si="1"/>
        <v>6.584843703737748E-05</v>
      </c>
      <c r="I35" s="81"/>
    </row>
    <row r="36" spans="1:9" s="64" customFormat="1" ht="25.5">
      <c r="A36" s="69"/>
      <c r="B36" s="69">
        <v>2130</v>
      </c>
      <c r="C36" s="90" t="s">
        <v>627</v>
      </c>
      <c r="D36" s="71">
        <v>2071000</v>
      </c>
      <c r="E36" s="71">
        <v>2001000</v>
      </c>
      <c r="F36" s="198">
        <v>995419</v>
      </c>
      <c r="G36" s="89">
        <f t="shared" si="3"/>
        <v>0.4974607696151924</v>
      </c>
      <c r="H36" s="89">
        <f t="shared" si="1"/>
        <v>0.016445323916589958</v>
      </c>
      <c r="I36" s="68"/>
    </row>
    <row r="37" spans="1:9" s="64" customFormat="1" ht="38.25">
      <c r="A37" s="76"/>
      <c r="B37" s="69">
        <v>2320</v>
      </c>
      <c r="C37" s="90" t="s">
        <v>554</v>
      </c>
      <c r="D37" s="71">
        <v>249000</v>
      </c>
      <c r="E37" s="71">
        <v>249000</v>
      </c>
      <c r="F37" s="198">
        <v>255013.99</v>
      </c>
      <c r="G37" s="89">
        <f t="shared" si="3"/>
        <v>1.0241525702811245</v>
      </c>
      <c r="H37" s="89">
        <f t="shared" si="1"/>
        <v>0.004213087824134392</v>
      </c>
      <c r="I37" s="68"/>
    </row>
    <row r="38" spans="1:9" s="64" customFormat="1" ht="25.5">
      <c r="A38" s="76"/>
      <c r="B38" s="69">
        <v>6430</v>
      </c>
      <c r="C38" s="90" t="s">
        <v>287</v>
      </c>
      <c r="D38" s="71"/>
      <c r="E38" s="71">
        <v>136100</v>
      </c>
      <c r="F38" s="198">
        <v>136100</v>
      </c>
      <c r="G38" s="89">
        <f t="shared" si="3"/>
        <v>1</v>
      </c>
      <c r="H38" s="89">
        <f t="shared" si="1"/>
        <v>0.0022485090047988767</v>
      </c>
      <c r="I38" s="68"/>
    </row>
    <row r="39" spans="1:9" s="64" customFormat="1" ht="19.5" customHeight="1">
      <c r="A39" s="57">
        <v>853</v>
      </c>
      <c r="B39" s="78"/>
      <c r="C39" s="56" t="s">
        <v>536</v>
      </c>
      <c r="D39" s="56">
        <f>SUM(D40:D43)</f>
        <v>180000</v>
      </c>
      <c r="E39" s="56">
        <f>SUM(E40:E43)</f>
        <v>525155</v>
      </c>
      <c r="F39" s="197">
        <f>SUM(F40:F43)</f>
        <v>276327.29000000004</v>
      </c>
      <c r="G39" s="95">
        <f t="shared" si="3"/>
        <v>0.5261823461644658</v>
      </c>
      <c r="H39" s="95">
        <f t="shared" si="1"/>
        <v>0.004565204995126162</v>
      </c>
      <c r="I39" s="68"/>
    </row>
    <row r="40" spans="1:9" s="64" customFormat="1" ht="12.75">
      <c r="A40" s="76"/>
      <c r="B40" s="74" t="s">
        <v>572</v>
      </c>
      <c r="C40" s="90" t="s">
        <v>631</v>
      </c>
      <c r="D40" s="71"/>
      <c r="E40" s="71">
        <v>15355</v>
      </c>
      <c r="F40" s="198">
        <v>1737.29</v>
      </c>
      <c r="G40" s="89">
        <f t="shared" si="3"/>
        <v>0.11314164767176815</v>
      </c>
      <c r="H40" s="89">
        <f t="shared" si="1"/>
        <v>2.8701779639581486E-05</v>
      </c>
      <c r="I40" s="68"/>
    </row>
    <row r="41" spans="1:9" s="64" customFormat="1" ht="12.75">
      <c r="A41" s="76"/>
      <c r="B41" s="74" t="s">
        <v>179</v>
      </c>
      <c r="C41" s="90" t="s">
        <v>631</v>
      </c>
      <c r="D41" s="71"/>
      <c r="E41" s="71"/>
      <c r="F41" s="198">
        <v>18480</v>
      </c>
      <c r="G41" s="89"/>
      <c r="H41" s="89">
        <f t="shared" si="1"/>
        <v>0.0003053082028558651</v>
      </c>
      <c r="I41" s="68"/>
    </row>
    <row r="42" spans="1:9" s="64" customFormat="1" ht="38.25">
      <c r="A42" s="69"/>
      <c r="B42" s="69">
        <v>2110</v>
      </c>
      <c r="C42" s="90" t="s">
        <v>624</v>
      </c>
      <c r="D42" s="71">
        <v>180000</v>
      </c>
      <c r="E42" s="71">
        <v>180000</v>
      </c>
      <c r="F42" s="198">
        <v>91110</v>
      </c>
      <c r="G42" s="89">
        <f t="shared" si="3"/>
        <v>0.5061666666666667</v>
      </c>
      <c r="H42" s="89">
        <f t="shared" si="1"/>
        <v>0.001505228915703348</v>
      </c>
      <c r="I42" s="68"/>
    </row>
    <row r="43" spans="1:9" s="64" customFormat="1" ht="38.25">
      <c r="A43" s="69"/>
      <c r="B43" s="69">
        <v>2690</v>
      </c>
      <c r="C43" s="90" t="s">
        <v>213</v>
      </c>
      <c r="D43" s="71"/>
      <c r="E43" s="71">
        <v>329800</v>
      </c>
      <c r="F43" s="198">
        <v>165000</v>
      </c>
      <c r="G43" s="89">
        <f t="shared" si="3"/>
        <v>0.5003032140691328</v>
      </c>
      <c r="H43" s="89">
        <f t="shared" si="1"/>
        <v>0.002725966096927367</v>
      </c>
      <c r="I43" s="68"/>
    </row>
    <row r="44" spans="1:9" s="64" customFormat="1" ht="19.5" customHeight="1">
      <c r="A44" s="57">
        <v>854</v>
      </c>
      <c r="B44" s="78"/>
      <c r="C44" s="56" t="s">
        <v>661</v>
      </c>
      <c r="D44" s="56">
        <f>SUM(D45:D45)</f>
        <v>0</v>
      </c>
      <c r="E44" s="56">
        <f>SUM(E45:E45)</f>
        <v>0</v>
      </c>
      <c r="F44" s="197">
        <f>SUM(F45:F45)</f>
        <v>91200</v>
      </c>
      <c r="G44" s="95"/>
      <c r="H44" s="95">
        <f t="shared" si="1"/>
        <v>0.001506715806301672</v>
      </c>
      <c r="I44" s="68"/>
    </row>
    <row r="45" spans="1:9" s="64" customFormat="1" ht="25.5">
      <c r="A45" s="69"/>
      <c r="B45" s="69">
        <v>2130</v>
      </c>
      <c r="C45" s="90" t="s">
        <v>627</v>
      </c>
      <c r="D45" s="71"/>
      <c r="E45" s="71"/>
      <c r="F45" s="198">
        <v>91200</v>
      </c>
      <c r="G45" s="89"/>
      <c r="H45" s="89">
        <f t="shared" si="1"/>
        <v>0.001506715806301672</v>
      </c>
      <c r="I45" s="68"/>
    </row>
    <row r="46" spans="1:9" s="64" customFormat="1" ht="19.5" customHeight="1">
      <c r="A46" s="57">
        <v>921</v>
      </c>
      <c r="B46" s="78"/>
      <c r="C46" s="56" t="s">
        <v>214</v>
      </c>
      <c r="D46" s="56">
        <f>SUM(D47:D47)</f>
        <v>0</v>
      </c>
      <c r="E46" s="56">
        <f>SUM(E47:E47)</f>
        <v>40000</v>
      </c>
      <c r="F46" s="197">
        <f>SUM(F47:F47)</f>
        <v>20000</v>
      </c>
      <c r="G46" s="95">
        <f t="shared" si="3"/>
        <v>0.5</v>
      </c>
      <c r="H46" s="95">
        <f t="shared" si="1"/>
        <v>0.000330420132960893</v>
      </c>
      <c r="I46" s="68"/>
    </row>
    <row r="47" spans="1:9" ht="38.25">
      <c r="A47" s="76"/>
      <c r="B47" s="74">
        <v>2330</v>
      </c>
      <c r="C47" s="90" t="s">
        <v>556</v>
      </c>
      <c r="D47" s="71"/>
      <c r="E47" s="71">
        <v>40000</v>
      </c>
      <c r="F47" s="198">
        <v>20000</v>
      </c>
      <c r="G47" s="89">
        <f>F47/E47</f>
        <v>0.5</v>
      </c>
      <c r="H47" s="89">
        <f t="shared" si="1"/>
        <v>0.000330420132960893</v>
      </c>
      <c r="I47" s="68"/>
    </row>
    <row r="48" spans="1:9" s="64" customFormat="1" ht="19.5" customHeight="1">
      <c r="A48" s="247" t="s">
        <v>689</v>
      </c>
      <c r="B48" s="247"/>
      <c r="C48" s="92" t="s">
        <v>656</v>
      </c>
      <c r="D48" s="83">
        <f>D3+D5+D7+D10+D12+D17+D19+D22+D25+D29+D31+D39+D46</f>
        <v>127396508</v>
      </c>
      <c r="E48" s="83">
        <f>E3+E5+E7+E10+E12+E17+E19+E22+E25+E29+E31+E39+E46</f>
        <v>125912852</v>
      </c>
      <c r="F48" s="200">
        <f>F3+F5+F7+F10+F12+F17+F19+F22+F25+F29+F31+F39+F44+F46</f>
        <v>60528999.31</v>
      </c>
      <c r="G48" s="95">
        <f>F48/E48</f>
        <v>0.4807213747330574</v>
      </c>
      <c r="H48" s="95">
        <f t="shared" si="1"/>
        <v>1</v>
      </c>
      <c r="I48" s="68"/>
    </row>
    <row r="49" spans="1:8" ht="12.75">
      <c r="A49" s="84"/>
      <c r="B49" s="85"/>
      <c r="C49" s="86"/>
      <c r="D49" s="86">
        <v>127396508</v>
      </c>
      <c r="E49" s="86">
        <v>125912852</v>
      </c>
      <c r="F49" s="201">
        <v>60528999.31</v>
      </c>
      <c r="G49" s="86"/>
      <c r="H49" s="86"/>
    </row>
    <row r="50" spans="1:8" ht="12.75">
      <c r="A50" s="84"/>
      <c r="B50" s="85"/>
      <c r="C50" s="86"/>
      <c r="D50" s="86">
        <f>D48-D49</f>
        <v>0</v>
      </c>
      <c r="E50" s="86">
        <f>E48-E49</f>
        <v>0</v>
      </c>
      <c r="F50" s="201">
        <f>F48-F49</f>
        <v>0</v>
      </c>
      <c r="G50" s="86"/>
      <c r="H50" s="86"/>
    </row>
    <row r="51" spans="1:8" ht="12.75">
      <c r="A51" s="84"/>
      <c r="B51" s="85"/>
      <c r="C51" s="86"/>
      <c r="D51" s="86"/>
      <c r="E51" s="86"/>
      <c r="F51" s="86"/>
      <c r="G51" s="86"/>
      <c r="H51" s="86"/>
    </row>
    <row r="52" spans="1:8" ht="12.75">
      <c r="A52" s="84"/>
      <c r="B52" s="85"/>
      <c r="C52" s="86"/>
      <c r="D52" s="86"/>
      <c r="E52" s="86"/>
      <c r="F52" s="86"/>
      <c r="G52" s="86"/>
      <c r="H52" s="86"/>
    </row>
    <row r="53" spans="1:8" ht="12.75">
      <c r="A53" s="84"/>
      <c r="B53" s="85"/>
      <c r="C53" s="86"/>
      <c r="D53" s="86"/>
      <c r="E53" s="86"/>
      <c r="F53" s="86"/>
      <c r="G53" s="86"/>
      <c r="H53" s="86"/>
    </row>
    <row r="54" spans="1:8" ht="12.75">
      <c r="A54" s="84"/>
      <c r="B54" s="85"/>
      <c r="C54" s="86"/>
      <c r="D54" s="86"/>
      <c r="E54" s="86"/>
      <c r="F54" s="86"/>
      <c r="G54" s="86"/>
      <c r="H54" s="86"/>
    </row>
    <row r="55" spans="1:8" ht="12.75">
      <c r="A55" s="84"/>
      <c r="B55" s="85"/>
      <c r="C55" s="86"/>
      <c r="D55" s="86"/>
      <c r="E55" s="86"/>
      <c r="F55" s="86"/>
      <c r="G55" s="86"/>
      <c r="H55" s="86"/>
    </row>
    <row r="56" spans="1:8" ht="12.75">
      <c r="A56" s="84"/>
      <c r="B56" s="85"/>
      <c r="C56" s="86"/>
      <c r="D56" s="86"/>
      <c r="E56" s="86"/>
      <c r="F56" s="86"/>
      <c r="G56" s="86"/>
      <c r="H56" s="86"/>
    </row>
    <row r="57" spans="1:8" ht="12.75">
      <c r="A57" s="84"/>
      <c r="B57" s="85"/>
      <c r="C57" s="86"/>
      <c r="D57" s="86"/>
      <c r="E57" s="86"/>
      <c r="F57" s="86"/>
      <c r="G57" s="86"/>
      <c r="H57" s="86"/>
    </row>
    <row r="58" spans="1:8" ht="12.75">
      <c r="A58" s="84"/>
      <c r="B58" s="85"/>
      <c r="C58" s="86"/>
      <c r="D58" s="86"/>
      <c r="E58" s="86"/>
      <c r="F58" s="86"/>
      <c r="G58" s="86"/>
      <c r="H58" s="86"/>
    </row>
    <row r="59" spans="1:8" ht="12.75">
      <c r="A59" s="84"/>
      <c r="B59" s="85"/>
      <c r="C59" s="86"/>
      <c r="D59" s="86"/>
      <c r="E59" s="86"/>
      <c r="F59" s="86"/>
      <c r="G59" s="86"/>
      <c r="H59" s="86"/>
    </row>
    <row r="60" spans="1:8" ht="12.75">
      <c r="A60" s="84"/>
      <c r="B60" s="85"/>
      <c r="C60" s="86"/>
      <c r="D60" s="86"/>
      <c r="E60" s="86"/>
      <c r="F60" s="86"/>
      <c r="G60" s="86"/>
      <c r="H60" s="86"/>
    </row>
    <row r="61" spans="1:8" ht="12.75">
      <c r="A61" s="84"/>
      <c r="B61" s="85"/>
      <c r="C61" s="86"/>
      <c r="D61" s="86"/>
      <c r="E61" s="86"/>
      <c r="F61" s="86"/>
      <c r="G61" s="86"/>
      <c r="H61" s="86"/>
    </row>
    <row r="62" spans="1:8" ht="12.75">
      <c r="A62" s="84"/>
      <c r="B62" s="85"/>
      <c r="C62" s="86"/>
      <c r="D62" s="86"/>
      <c r="E62" s="86"/>
      <c r="F62" s="86"/>
      <c r="G62" s="86"/>
      <c r="H62" s="86"/>
    </row>
    <row r="63" spans="1:8" ht="12.75">
      <c r="A63" s="84"/>
      <c r="B63" s="85"/>
      <c r="C63" s="86"/>
      <c r="D63" s="86"/>
      <c r="E63" s="86"/>
      <c r="F63" s="86"/>
      <c r="G63" s="86"/>
      <c r="H63" s="86"/>
    </row>
    <row r="64" spans="1:8" ht="12.75">
      <c r="A64" s="84"/>
      <c r="B64" s="85"/>
      <c r="C64" s="86"/>
      <c r="D64" s="86"/>
      <c r="E64" s="86"/>
      <c r="F64" s="86"/>
      <c r="G64" s="86"/>
      <c r="H64" s="86"/>
    </row>
    <row r="65" spans="1:8" ht="12.75">
      <c r="A65" s="84"/>
      <c r="B65" s="85"/>
      <c r="C65" s="86"/>
      <c r="D65" s="86"/>
      <c r="E65" s="86"/>
      <c r="F65" s="86"/>
      <c r="G65" s="86"/>
      <c r="H65" s="86"/>
    </row>
    <row r="66" spans="1:8" ht="12.75">
      <c r="A66" s="84"/>
      <c r="B66" s="85"/>
      <c r="C66" s="86"/>
      <c r="D66" s="86"/>
      <c r="E66" s="86"/>
      <c r="F66" s="86"/>
      <c r="G66" s="86"/>
      <c r="H66" s="86"/>
    </row>
    <row r="67" spans="1:8" ht="12.75">
      <c r="A67" s="84"/>
      <c r="B67" s="85"/>
      <c r="C67" s="86"/>
      <c r="D67" s="86"/>
      <c r="E67" s="86"/>
      <c r="F67" s="86"/>
      <c r="G67" s="86"/>
      <c r="H67" s="86"/>
    </row>
    <row r="68" spans="1:8" ht="12.75">
      <c r="A68" s="84"/>
      <c r="B68" s="85"/>
      <c r="C68" s="86"/>
      <c r="D68" s="86"/>
      <c r="E68" s="86"/>
      <c r="F68" s="86"/>
      <c r="G68" s="86"/>
      <c r="H68" s="86"/>
    </row>
    <row r="69" spans="1:8" ht="12.75">
      <c r="A69" s="84"/>
      <c r="B69" s="85"/>
      <c r="C69" s="86"/>
      <c r="D69" s="86"/>
      <c r="E69" s="86"/>
      <c r="F69" s="86"/>
      <c r="G69" s="86"/>
      <c r="H69" s="86"/>
    </row>
    <row r="70" spans="1:8" ht="12.75">
      <c r="A70" s="84"/>
      <c r="B70" s="85"/>
      <c r="C70" s="86"/>
      <c r="D70" s="86"/>
      <c r="E70" s="86"/>
      <c r="F70" s="86"/>
      <c r="G70" s="86"/>
      <c r="H70" s="86"/>
    </row>
    <row r="71" spans="1:8" ht="12.75">
      <c r="A71" s="84"/>
      <c r="B71" s="85"/>
      <c r="C71" s="86"/>
      <c r="D71" s="86"/>
      <c r="E71" s="86"/>
      <c r="F71" s="86"/>
      <c r="G71" s="86"/>
      <c r="H71" s="86"/>
    </row>
    <row r="72" spans="1:8" ht="12.75">
      <c r="A72" s="84"/>
      <c r="B72" s="85"/>
      <c r="C72" s="86"/>
      <c r="D72" s="86"/>
      <c r="E72" s="86"/>
      <c r="F72" s="86"/>
      <c r="G72" s="86"/>
      <c r="H72" s="86"/>
    </row>
    <row r="73" spans="1:8" ht="12.75">
      <c r="A73" s="84"/>
      <c r="B73" s="84"/>
      <c r="C73" s="86"/>
      <c r="D73" s="86"/>
      <c r="E73" s="86"/>
      <c r="F73" s="86"/>
      <c r="G73" s="86"/>
      <c r="H73" s="86"/>
    </row>
    <row r="74" spans="1:8" ht="12.75">
      <c r="A74" s="84"/>
      <c r="B74" s="84"/>
      <c r="C74" s="86"/>
      <c r="D74" s="86"/>
      <c r="E74" s="86"/>
      <c r="F74" s="86"/>
      <c r="G74" s="86"/>
      <c r="H74" s="86"/>
    </row>
    <row r="75" spans="1:8" ht="12.75">
      <c r="A75" s="84"/>
      <c r="B75" s="84"/>
      <c r="C75" s="86"/>
      <c r="D75" s="86"/>
      <c r="E75" s="86"/>
      <c r="F75" s="86"/>
      <c r="G75" s="86"/>
      <c r="H75" s="86"/>
    </row>
    <row r="76" spans="1:8" ht="12.75">
      <c r="A76" s="84"/>
      <c r="B76" s="84"/>
      <c r="C76" s="86"/>
      <c r="D76" s="86"/>
      <c r="E76" s="86"/>
      <c r="F76" s="86"/>
      <c r="G76" s="86"/>
      <c r="H76" s="86"/>
    </row>
    <row r="77" spans="1:8" ht="12.75">
      <c r="A77" s="84"/>
      <c r="B77" s="84"/>
      <c r="C77" s="86"/>
      <c r="D77" s="86"/>
      <c r="E77" s="86"/>
      <c r="F77" s="86"/>
      <c r="G77" s="86"/>
      <c r="H77" s="86"/>
    </row>
    <row r="78" spans="1:8" ht="12.75">
      <c r="A78" s="84"/>
      <c r="B78" s="84"/>
      <c r="C78" s="86"/>
      <c r="D78" s="86"/>
      <c r="E78" s="86"/>
      <c r="F78" s="86"/>
      <c r="G78" s="86"/>
      <c r="H78" s="86"/>
    </row>
    <row r="79" spans="1:8" ht="12.75">
      <c r="A79" s="84"/>
      <c r="B79" s="84"/>
      <c r="C79" s="86"/>
      <c r="D79" s="86"/>
      <c r="E79" s="86"/>
      <c r="F79" s="86"/>
      <c r="G79" s="86"/>
      <c r="H79" s="86"/>
    </row>
    <row r="80" spans="1:8" ht="12.75">
      <c r="A80" s="84"/>
      <c r="B80" s="84"/>
      <c r="C80" s="86"/>
      <c r="D80" s="86"/>
      <c r="E80" s="86"/>
      <c r="F80" s="86"/>
      <c r="G80" s="86"/>
      <c r="H80" s="86"/>
    </row>
    <row r="81" spans="1:8" ht="12.75">
      <c r="A81" s="84"/>
      <c r="B81" s="84"/>
      <c r="C81" s="86"/>
      <c r="D81" s="86"/>
      <c r="E81" s="86"/>
      <c r="F81" s="86"/>
      <c r="G81" s="86"/>
      <c r="H81" s="86"/>
    </row>
    <row r="82" spans="1:8" ht="12.75">
      <c r="A82" s="84"/>
      <c r="B82" s="84"/>
      <c r="C82" s="86"/>
      <c r="D82" s="86"/>
      <c r="E82" s="86"/>
      <c r="F82" s="86"/>
      <c r="G82" s="86"/>
      <c r="H82" s="86"/>
    </row>
    <row r="83" spans="1:8" ht="12.75">
      <c r="A83" s="84"/>
      <c r="B83" s="84"/>
      <c r="C83" s="86"/>
      <c r="D83" s="86"/>
      <c r="E83" s="86"/>
      <c r="F83" s="86"/>
      <c r="G83" s="86"/>
      <c r="H83" s="86"/>
    </row>
    <row r="84" spans="1:8" ht="12.75">
      <c r="A84" s="84"/>
      <c r="B84" s="84"/>
      <c r="C84" s="86"/>
      <c r="D84" s="86"/>
      <c r="E84" s="86"/>
      <c r="F84" s="86"/>
      <c r="G84" s="86"/>
      <c r="H84" s="86"/>
    </row>
    <row r="85" spans="1:8" ht="12.75">
      <c r="A85" s="84"/>
      <c r="B85" s="84"/>
      <c r="C85" s="86"/>
      <c r="D85" s="86"/>
      <c r="E85" s="86"/>
      <c r="F85" s="86"/>
      <c r="G85" s="86"/>
      <c r="H85" s="86"/>
    </row>
    <row r="86" spans="1:8" ht="12.75">
      <c r="A86" s="84"/>
      <c r="B86" s="84"/>
      <c r="C86" s="86"/>
      <c r="D86" s="86"/>
      <c r="E86" s="86"/>
      <c r="F86" s="86"/>
      <c r="G86" s="86"/>
      <c r="H86" s="86"/>
    </row>
    <row r="87" spans="1:8" ht="12.75">
      <c r="A87" s="84"/>
      <c r="B87" s="84"/>
      <c r="C87" s="86"/>
      <c r="D87" s="86"/>
      <c r="E87" s="86"/>
      <c r="F87" s="86"/>
      <c r="G87" s="86"/>
      <c r="H87" s="86"/>
    </row>
    <row r="88" spans="1:8" ht="12.75">
      <c r="A88" s="84"/>
      <c r="B88" s="84"/>
      <c r="C88" s="86"/>
      <c r="D88" s="86"/>
      <c r="E88" s="86"/>
      <c r="F88" s="86"/>
      <c r="G88" s="86"/>
      <c r="H88" s="86"/>
    </row>
    <row r="89" spans="1:8" ht="12.75">
      <c r="A89" s="84"/>
      <c r="B89" s="84"/>
      <c r="C89" s="86"/>
      <c r="D89" s="86"/>
      <c r="E89" s="86"/>
      <c r="F89" s="86"/>
      <c r="G89" s="86"/>
      <c r="H89" s="86"/>
    </row>
    <row r="90" spans="1:8" ht="12.75">
      <c r="A90" s="84"/>
      <c r="B90" s="84"/>
      <c r="C90" s="86"/>
      <c r="D90" s="86"/>
      <c r="E90" s="86"/>
      <c r="F90" s="86"/>
      <c r="G90" s="86"/>
      <c r="H90" s="86"/>
    </row>
    <row r="91" spans="1:8" ht="12.75">
      <c r="A91" s="84"/>
      <c r="B91" s="84"/>
      <c r="C91" s="86"/>
      <c r="D91" s="86"/>
      <c r="E91" s="86"/>
      <c r="F91" s="86"/>
      <c r="G91" s="86"/>
      <c r="H91" s="86"/>
    </row>
    <row r="92" spans="1:8" ht="12.75">
      <c r="A92" s="84"/>
      <c r="B92" s="84"/>
      <c r="C92" s="86"/>
      <c r="D92" s="86"/>
      <c r="E92" s="86"/>
      <c r="F92" s="86"/>
      <c r="G92" s="86"/>
      <c r="H92" s="86"/>
    </row>
    <row r="93" spans="1:8" ht="12.75">
      <c r="A93" s="84"/>
      <c r="B93" s="84"/>
      <c r="C93" s="86"/>
      <c r="D93" s="86"/>
      <c r="E93" s="86"/>
      <c r="F93" s="86"/>
      <c r="G93" s="86"/>
      <c r="H93" s="86"/>
    </row>
    <row r="94" spans="2:8" ht="12.75">
      <c r="B94" s="87"/>
      <c r="C94" s="79"/>
      <c r="D94" s="86"/>
      <c r="E94" s="86"/>
      <c r="F94" s="86"/>
      <c r="G94" s="86"/>
      <c r="H94" s="86"/>
    </row>
    <row r="95" spans="2:8" ht="12.75">
      <c r="B95" s="87"/>
      <c r="C95" s="79"/>
      <c r="D95" s="86"/>
      <c r="E95" s="86"/>
      <c r="F95" s="86"/>
      <c r="G95" s="86"/>
      <c r="H95" s="86"/>
    </row>
    <row r="96" spans="2:8" ht="12.75">
      <c r="B96" s="87"/>
      <c r="C96" s="79"/>
      <c r="D96" s="86"/>
      <c r="E96" s="86"/>
      <c r="F96" s="86"/>
      <c r="G96" s="86"/>
      <c r="H96" s="86"/>
    </row>
    <row r="97" spans="2:8" ht="12.75">
      <c r="B97" s="87"/>
      <c r="C97" s="79"/>
      <c r="D97" s="86"/>
      <c r="E97" s="86"/>
      <c r="F97" s="86"/>
      <c r="G97" s="86"/>
      <c r="H97" s="86"/>
    </row>
    <row r="98" spans="2:8" ht="12.75">
      <c r="B98" s="87"/>
      <c r="C98" s="79"/>
      <c r="D98" s="86"/>
      <c r="E98" s="86"/>
      <c r="F98" s="86"/>
      <c r="G98" s="86"/>
      <c r="H98" s="86"/>
    </row>
    <row r="99" spans="2:8" ht="12.75">
      <c r="B99" s="87"/>
      <c r="C99" s="79"/>
      <c r="D99" s="86"/>
      <c r="E99" s="86"/>
      <c r="F99" s="86"/>
      <c r="G99" s="86"/>
      <c r="H99" s="86"/>
    </row>
    <row r="100" spans="2:8" ht="12.75">
      <c r="B100" s="87"/>
      <c r="C100" s="79"/>
      <c r="D100" s="86"/>
      <c r="E100" s="86"/>
      <c r="F100" s="86"/>
      <c r="G100" s="86"/>
      <c r="H100" s="86"/>
    </row>
    <row r="101" spans="2:8" ht="12.75">
      <c r="B101" s="87"/>
      <c r="C101" s="79"/>
      <c r="D101" s="86"/>
      <c r="E101" s="86"/>
      <c r="F101" s="86"/>
      <c r="G101" s="86"/>
      <c r="H101" s="86"/>
    </row>
    <row r="102" spans="2:8" ht="12.75">
      <c r="B102" s="87"/>
      <c r="C102" s="79"/>
      <c r="D102" s="86"/>
      <c r="E102" s="86"/>
      <c r="F102" s="86"/>
      <c r="G102" s="86"/>
      <c r="H102" s="86"/>
    </row>
    <row r="103" spans="2:8" ht="12.75">
      <c r="B103" s="87"/>
      <c r="C103" s="79"/>
      <c r="D103" s="86"/>
      <c r="E103" s="86"/>
      <c r="F103" s="86"/>
      <c r="G103" s="86"/>
      <c r="H103" s="86"/>
    </row>
    <row r="104" spans="2:8" ht="12.75">
      <c r="B104" s="87"/>
      <c r="C104" s="79"/>
      <c r="D104" s="86"/>
      <c r="E104" s="86"/>
      <c r="F104" s="86"/>
      <c r="G104" s="86"/>
      <c r="H104" s="86"/>
    </row>
    <row r="105" spans="2:8" ht="12.75">
      <c r="B105" s="87"/>
      <c r="C105" s="79"/>
      <c r="D105" s="86"/>
      <c r="E105" s="86"/>
      <c r="F105" s="86"/>
      <c r="G105" s="86"/>
      <c r="H105" s="86"/>
    </row>
    <row r="106" spans="2:8" ht="12.75">
      <c r="B106" s="87"/>
      <c r="C106" s="79"/>
      <c r="D106" s="86"/>
      <c r="E106" s="86"/>
      <c r="F106" s="86"/>
      <c r="G106" s="86"/>
      <c r="H106" s="86"/>
    </row>
    <row r="107" spans="2:8" ht="12.75">
      <c r="B107" s="87"/>
      <c r="C107" s="79"/>
      <c r="D107" s="86"/>
      <c r="E107" s="86"/>
      <c r="F107" s="86"/>
      <c r="G107" s="86"/>
      <c r="H107" s="86"/>
    </row>
    <row r="108" spans="2:8" ht="12.75">
      <c r="B108" s="87"/>
      <c r="C108" s="79"/>
      <c r="D108" s="86"/>
      <c r="E108" s="86"/>
      <c r="F108" s="86"/>
      <c r="G108" s="86"/>
      <c r="H108" s="86"/>
    </row>
    <row r="109" spans="2:8" ht="12.75">
      <c r="B109" s="87"/>
      <c r="C109" s="79"/>
      <c r="D109" s="86"/>
      <c r="E109" s="86"/>
      <c r="F109" s="86"/>
      <c r="G109" s="86"/>
      <c r="H109" s="86"/>
    </row>
    <row r="110" spans="2:8" ht="12.75">
      <c r="B110" s="87"/>
      <c r="C110" s="79"/>
      <c r="D110" s="86"/>
      <c r="E110" s="86"/>
      <c r="F110" s="86"/>
      <c r="G110" s="86"/>
      <c r="H110" s="86"/>
    </row>
    <row r="111" spans="2:8" ht="12.75">
      <c r="B111" s="87"/>
      <c r="C111" s="79"/>
      <c r="D111" s="86"/>
      <c r="E111" s="86"/>
      <c r="F111" s="86"/>
      <c r="G111" s="86"/>
      <c r="H111" s="86"/>
    </row>
    <row r="112" spans="2:8" ht="12.75">
      <c r="B112" s="87"/>
      <c r="C112" s="79"/>
      <c r="D112" s="86"/>
      <c r="E112" s="86"/>
      <c r="F112" s="86"/>
      <c r="G112" s="86"/>
      <c r="H112" s="86"/>
    </row>
    <row r="113" spans="2:8" ht="12.75">
      <c r="B113" s="87"/>
      <c r="C113" s="79"/>
      <c r="D113" s="86"/>
      <c r="E113" s="86"/>
      <c r="F113" s="86"/>
      <c r="G113" s="86"/>
      <c r="H113" s="86"/>
    </row>
    <row r="114" spans="2:8" ht="12.75">
      <c r="B114" s="87"/>
      <c r="C114" s="79"/>
      <c r="D114" s="86"/>
      <c r="E114" s="86"/>
      <c r="F114" s="86"/>
      <c r="G114" s="86"/>
      <c r="H114" s="86"/>
    </row>
    <row r="115" spans="2:8" ht="12.75">
      <c r="B115" s="87"/>
      <c r="C115" s="79"/>
      <c r="D115" s="86"/>
      <c r="E115" s="86"/>
      <c r="F115" s="86"/>
      <c r="G115" s="86"/>
      <c r="H115" s="86"/>
    </row>
    <row r="116" spans="2:8" ht="12.75">
      <c r="B116" s="87"/>
      <c r="C116" s="79"/>
      <c r="D116" s="86"/>
      <c r="E116" s="86"/>
      <c r="F116" s="86"/>
      <c r="G116" s="86"/>
      <c r="H116" s="86"/>
    </row>
    <row r="117" spans="2:8" ht="12.75">
      <c r="B117" s="87"/>
      <c r="C117" s="79"/>
      <c r="D117" s="86"/>
      <c r="E117" s="86"/>
      <c r="F117" s="86"/>
      <c r="G117" s="86"/>
      <c r="H117" s="86"/>
    </row>
    <row r="118" spans="2:8" ht="12.75">
      <c r="B118" s="87"/>
      <c r="C118" s="79"/>
      <c r="D118" s="86"/>
      <c r="E118" s="86"/>
      <c r="F118" s="86"/>
      <c r="G118" s="86"/>
      <c r="H118" s="86"/>
    </row>
    <row r="119" spans="2:8" ht="12.75">
      <c r="B119" s="87"/>
      <c r="C119" s="79"/>
      <c r="D119" s="86"/>
      <c r="E119" s="86"/>
      <c r="F119" s="86"/>
      <c r="G119" s="86"/>
      <c r="H119" s="86"/>
    </row>
    <row r="120" spans="2:8" ht="12.75">
      <c r="B120" s="87"/>
      <c r="C120" s="79"/>
      <c r="D120" s="86"/>
      <c r="E120" s="86"/>
      <c r="F120" s="86"/>
      <c r="G120" s="86"/>
      <c r="H120" s="86"/>
    </row>
    <row r="121" spans="2:8" ht="12.75">
      <c r="B121" s="87"/>
      <c r="C121" s="79"/>
      <c r="D121" s="86"/>
      <c r="E121" s="86"/>
      <c r="F121" s="86"/>
      <c r="G121" s="86"/>
      <c r="H121" s="86"/>
    </row>
    <row r="122" spans="2:8" ht="12.75">
      <c r="B122" s="87"/>
      <c r="C122" s="79"/>
      <c r="D122" s="86"/>
      <c r="E122" s="86"/>
      <c r="F122" s="86"/>
      <c r="G122" s="86"/>
      <c r="H122" s="86"/>
    </row>
    <row r="123" spans="2:8" ht="12.75">
      <c r="B123" s="87"/>
      <c r="C123" s="79"/>
      <c r="D123" s="86"/>
      <c r="E123" s="86"/>
      <c r="F123" s="86"/>
      <c r="G123" s="86"/>
      <c r="H123" s="86"/>
    </row>
    <row r="124" spans="2:8" ht="12.75">
      <c r="B124" s="87"/>
      <c r="C124" s="79"/>
      <c r="D124" s="86"/>
      <c r="E124" s="86"/>
      <c r="F124" s="86"/>
      <c r="G124" s="86"/>
      <c r="H124" s="86"/>
    </row>
    <row r="125" spans="2:8" ht="12.75">
      <c r="B125" s="87"/>
      <c r="C125" s="79"/>
      <c r="D125" s="86"/>
      <c r="E125" s="86"/>
      <c r="F125" s="86"/>
      <c r="G125" s="86"/>
      <c r="H125" s="86"/>
    </row>
    <row r="126" spans="2:8" ht="12.75">
      <c r="B126" s="87"/>
      <c r="C126" s="79"/>
      <c r="D126" s="86"/>
      <c r="E126" s="86"/>
      <c r="F126" s="86"/>
      <c r="G126" s="86"/>
      <c r="H126" s="86"/>
    </row>
    <row r="127" spans="2:8" ht="12.75">
      <c r="B127" s="87"/>
      <c r="C127" s="79"/>
      <c r="D127" s="86"/>
      <c r="E127" s="86"/>
      <c r="F127" s="86"/>
      <c r="G127" s="86"/>
      <c r="H127" s="86"/>
    </row>
    <row r="128" spans="2:8" ht="12.75">
      <c r="B128" s="87"/>
      <c r="C128" s="79"/>
      <c r="D128" s="86"/>
      <c r="E128" s="86"/>
      <c r="F128" s="86"/>
      <c r="G128" s="86"/>
      <c r="H128" s="86"/>
    </row>
    <row r="129" spans="2:8" ht="12.75">
      <c r="B129" s="87"/>
      <c r="C129" s="79"/>
      <c r="D129" s="86"/>
      <c r="E129" s="86"/>
      <c r="F129" s="86"/>
      <c r="G129" s="86"/>
      <c r="H129" s="86"/>
    </row>
    <row r="130" spans="2:8" ht="12.75">
      <c r="B130" s="87"/>
      <c r="C130" s="79"/>
      <c r="D130" s="86"/>
      <c r="E130" s="86"/>
      <c r="F130" s="86"/>
      <c r="G130" s="86"/>
      <c r="H130" s="86"/>
    </row>
    <row r="131" spans="2:8" ht="12.75">
      <c r="B131" s="87"/>
      <c r="C131" s="79"/>
      <c r="D131" s="86"/>
      <c r="E131" s="86"/>
      <c r="F131" s="86"/>
      <c r="G131" s="86"/>
      <c r="H131" s="86"/>
    </row>
    <row r="132" spans="2:8" ht="12.75">
      <c r="B132" s="87"/>
      <c r="C132" s="79"/>
      <c r="D132" s="86"/>
      <c r="E132" s="86"/>
      <c r="F132" s="86"/>
      <c r="G132" s="86"/>
      <c r="H132" s="86"/>
    </row>
    <row r="133" spans="2:8" ht="12.75">
      <c r="B133" s="87"/>
      <c r="C133" s="79"/>
      <c r="D133" s="86"/>
      <c r="E133" s="86"/>
      <c r="F133" s="86"/>
      <c r="G133" s="86"/>
      <c r="H133" s="86"/>
    </row>
    <row r="134" spans="2:8" ht="12.75">
      <c r="B134" s="87"/>
      <c r="C134" s="79"/>
      <c r="D134" s="86"/>
      <c r="E134" s="86"/>
      <c r="F134" s="86"/>
      <c r="G134" s="86"/>
      <c r="H134" s="86"/>
    </row>
    <row r="135" spans="2:8" ht="12.75">
      <c r="B135" s="87"/>
      <c r="C135" s="79"/>
      <c r="D135" s="86"/>
      <c r="E135" s="86"/>
      <c r="F135" s="86"/>
      <c r="G135" s="86"/>
      <c r="H135" s="86"/>
    </row>
    <row r="136" spans="2:8" ht="12.75">
      <c r="B136" s="87"/>
      <c r="C136" s="79"/>
      <c r="D136" s="86"/>
      <c r="E136" s="86"/>
      <c r="F136" s="86"/>
      <c r="G136" s="86"/>
      <c r="H136" s="86"/>
    </row>
    <row r="137" spans="2:8" ht="12.75">
      <c r="B137" s="87"/>
      <c r="C137" s="79"/>
      <c r="D137" s="86"/>
      <c r="E137" s="86"/>
      <c r="F137" s="86"/>
      <c r="G137" s="86"/>
      <c r="H137" s="86"/>
    </row>
    <row r="138" spans="2:8" ht="12.75">
      <c r="B138" s="87"/>
      <c r="C138" s="79"/>
      <c r="D138" s="86"/>
      <c r="E138" s="86"/>
      <c r="F138" s="86"/>
      <c r="G138" s="86"/>
      <c r="H138" s="86"/>
    </row>
    <row r="139" spans="2:8" ht="12.75">
      <c r="B139" s="87"/>
      <c r="C139" s="79"/>
      <c r="D139" s="86"/>
      <c r="E139" s="86"/>
      <c r="F139" s="86"/>
      <c r="G139" s="86"/>
      <c r="H139" s="86"/>
    </row>
    <row r="140" spans="2:8" ht="12.75">
      <c r="B140" s="87"/>
      <c r="C140" s="79"/>
      <c r="D140" s="86"/>
      <c r="E140" s="86"/>
      <c r="F140" s="86"/>
      <c r="G140" s="86"/>
      <c r="H140" s="86"/>
    </row>
    <row r="141" spans="2:8" ht="12.75">
      <c r="B141" s="87"/>
      <c r="C141" s="79"/>
      <c r="D141" s="79"/>
      <c r="E141" s="79"/>
      <c r="F141" s="79"/>
      <c r="G141" s="79"/>
      <c r="H141" s="79"/>
    </row>
    <row r="142" spans="2:8" ht="12.75">
      <c r="B142" s="87"/>
      <c r="C142" s="79"/>
      <c r="D142" s="79"/>
      <c r="E142" s="79"/>
      <c r="F142" s="79"/>
      <c r="G142" s="79"/>
      <c r="H142" s="79"/>
    </row>
    <row r="143" spans="2:8" ht="12.75">
      <c r="B143" s="87"/>
      <c r="C143" s="79"/>
      <c r="D143" s="79"/>
      <c r="E143" s="79"/>
      <c r="F143" s="79"/>
      <c r="G143" s="79"/>
      <c r="H143" s="79"/>
    </row>
    <row r="144" spans="2:8" ht="12.75">
      <c r="B144" s="87"/>
      <c r="C144" s="79"/>
      <c r="D144" s="79"/>
      <c r="E144" s="79"/>
      <c r="F144" s="79"/>
      <c r="G144" s="79"/>
      <c r="H144" s="79"/>
    </row>
    <row r="145" spans="2:8" ht="12.75">
      <c r="B145" s="87"/>
      <c r="C145" s="79"/>
      <c r="D145" s="79"/>
      <c r="E145" s="79"/>
      <c r="F145" s="79"/>
      <c r="G145" s="79"/>
      <c r="H145" s="79"/>
    </row>
    <row r="146" spans="2:8" ht="12.75">
      <c r="B146" s="87"/>
      <c r="C146" s="79"/>
      <c r="D146" s="79"/>
      <c r="E146" s="79"/>
      <c r="F146" s="79"/>
      <c r="G146" s="79"/>
      <c r="H146" s="79"/>
    </row>
    <row r="147" spans="2:8" ht="12.75">
      <c r="B147" s="87"/>
      <c r="C147" s="79"/>
      <c r="D147" s="79"/>
      <c r="E147" s="79"/>
      <c r="F147" s="79"/>
      <c r="G147" s="79"/>
      <c r="H147" s="79"/>
    </row>
    <row r="148" spans="2:8" ht="12.75">
      <c r="B148" s="87"/>
      <c r="C148" s="79"/>
      <c r="D148" s="79"/>
      <c r="E148" s="79"/>
      <c r="F148" s="79"/>
      <c r="G148" s="79"/>
      <c r="H148" s="79"/>
    </row>
    <row r="149" spans="2:8" ht="12.75">
      <c r="B149" s="87"/>
      <c r="C149" s="79"/>
      <c r="D149" s="79"/>
      <c r="E149" s="79"/>
      <c r="F149" s="79"/>
      <c r="G149" s="79"/>
      <c r="H149" s="79"/>
    </row>
    <row r="150" spans="2:8" ht="12.75">
      <c r="B150" s="87"/>
      <c r="C150" s="79"/>
      <c r="D150" s="79"/>
      <c r="E150" s="79"/>
      <c r="F150" s="79"/>
      <c r="G150" s="79"/>
      <c r="H150" s="79"/>
    </row>
    <row r="151" spans="2:8" ht="12.75">
      <c r="B151" s="87"/>
      <c r="C151" s="79"/>
      <c r="D151" s="79"/>
      <c r="E151" s="79"/>
      <c r="F151" s="79"/>
      <c r="G151" s="79"/>
      <c r="H151" s="79"/>
    </row>
    <row r="152" spans="2:8" ht="12.75">
      <c r="B152" s="87"/>
      <c r="C152" s="79"/>
      <c r="D152" s="79"/>
      <c r="E152" s="79"/>
      <c r="F152" s="79"/>
      <c r="G152" s="79"/>
      <c r="H152" s="79"/>
    </row>
    <row r="153" spans="2:8" ht="12.75">
      <c r="B153" s="87"/>
      <c r="C153" s="79"/>
      <c r="D153" s="79"/>
      <c r="E153" s="79"/>
      <c r="F153" s="79"/>
      <c r="G153" s="79"/>
      <c r="H153" s="79"/>
    </row>
    <row r="154" spans="2:8" ht="12.75">
      <c r="B154" s="87"/>
      <c r="C154" s="79"/>
      <c r="D154" s="79"/>
      <c r="E154" s="79"/>
      <c r="F154" s="79"/>
      <c r="G154" s="79"/>
      <c r="H154" s="79"/>
    </row>
    <row r="155" spans="2:8" ht="12.75">
      <c r="B155" s="87"/>
      <c r="C155" s="79"/>
      <c r="D155" s="79"/>
      <c r="E155" s="79"/>
      <c r="F155" s="79"/>
      <c r="G155" s="79"/>
      <c r="H155" s="79"/>
    </row>
    <row r="156" spans="2:8" ht="12.75">
      <c r="B156" s="87"/>
      <c r="C156" s="79"/>
      <c r="D156" s="79"/>
      <c r="E156" s="79"/>
      <c r="F156" s="79"/>
      <c r="G156" s="79"/>
      <c r="H156" s="79"/>
    </row>
    <row r="157" spans="2:8" ht="12.75">
      <c r="B157" s="87"/>
      <c r="C157" s="79"/>
      <c r="D157" s="79"/>
      <c r="E157" s="79"/>
      <c r="F157" s="79"/>
      <c r="G157" s="79"/>
      <c r="H157" s="79"/>
    </row>
    <row r="158" spans="2:8" ht="12.75">
      <c r="B158" s="87"/>
      <c r="C158" s="79"/>
      <c r="D158" s="79"/>
      <c r="E158" s="79"/>
      <c r="F158" s="79"/>
      <c r="G158" s="79"/>
      <c r="H158" s="79"/>
    </row>
    <row r="159" spans="2:8" ht="12.75">
      <c r="B159" s="87"/>
      <c r="C159" s="79"/>
      <c r="D159" s="79"/>
      <c r="E159" s="79"/>
      <c r="F159" s="79"/>
      <c r="G159" s="79"/>
      <c r="H159" s="79"/>
    </row>
    <row r="160" spans="2:8" ht="12.75">
      <c r="B160" s="87"/>
      <c r="C160" s="79"/>
      <c r="D160" s="79"/>
      <c r="E160" s="79"/>
      <c r="F160" s="79"/>
      <c r="G160" s="79"/>
      <c r="H160" s="79"/>
    </row>
    <row r="161" spans="2:8" ht="12.75">
      <c r="B161" s="87"/>
      <c r="C161" s="79"/>
      <c r="D161" s="79"/>
      <c r="E161" s="79"/>
      <c r="F161" s="79"/>
      <c r="G161" s="79"/>
      <c r="H161" s="79"/>
    </row>
    <row r="162" spans="2:8" ht="12.75">
      <c r="B162" s="87"/>
      <c r="C162" s="79"/>
      <c r="D162" s="79"/>
      <c r="E162" s="79"/>
      <c r="F162" s="79"/>
      <c r="G162" s="79"/>
      <c r="H162" s="79"/>
    </row>
    <row r="163" spans="2:8" ht="12.75">
      <c r="B163" s="87"/>
      <c r="C163" s="79"/>
      <c r="D163" s="79"/>
      <c r="E163" s="79"/>
      <c r="F163" s="79"/>
      <c r="G163" s="79"/>
      <c r="H163" s="79"/>
    </row>
    <row r="164" spans="2:8" ht="12.75">
      <c r="B164" s="87"/>
      <c r="C164" s="79"/>
      <c r="D164" s="79"/>
      <c r="E164" s="79"/>
      <c r="F164" s="79"/>
      <c r="G164" s="79"/>
      <c r="H164" s="79"/>
    </row>
    <row r="165" spans="2:8" ht="12.75">
      <c r="B165" s="87"/>
      <c r="C165" s="79"/>
      <c r="D165" s="79"/>
      <c r="E165" s="79"/>
      <c r="F165" s="79"/>
      <c r="G165" s="79"/>
      <c r="H165" s="79"/>
    </row>
    <row r="166" spans="2:8" ht="12.75">
      <c r="B166" s="87"/>
      <c r="C166" s="79"/>
      <c r="D166" s="79"/>
      <c r="E166" s="79"/>
      <c r="F166" s="79"/>
      <c r="G166" s="79"/>
      <c r="H166" s="79"/>
    </row>
    <row r="167" spans="2:8" ht="12.75">
      <c r="B167" s="87"/>
      <c r="C167" s="79"/>
      <c r="D167" s="79"/>
      <c r="E167" s="79"/>
      <c r="F167" s="79"/>
      <c r="G167" s="79"/>
      <c r="H167" s="79"/>
    </row>
    <row r="168" spans="2:8" ht="12.75">
      <c r="B168" s="87"/>
      <c r="C168" s="79"/>
      <c r="D168" s="79"/>
      <c r="E168" s="79"/>
      <c r="F168" s="79"/>
      <c r="G168" s="79"/>
      <c r="H168" s="79"/>
    </row>
    <row r="169" spans="2:8" ht="12.75">
      <c r="B169" s="87"/>
      <c r="C169" s="79"/>
      <c r="D169" s="79"/>
      <c r="E169" s="79"/>
      <c r="F169" s="79"/>
      <c r="G169" s="79"/>
      <c r="H169" s="79"/>
    </row>
    <row r="170" spans="2:8" ht="12.75">
      <c r="B170" s="87"/>
      <c r="C170" s="79"/>
      <c r="D170" s="79"/>
      <c r="E170" s="79"/>
      <c r="F170" s="79"/>
      <c r="G170" s="79"/>
      <c r="H170" s="79"/>
    </row>
    <row r="171" spans="2:8" ht="12.75">
      <c r="B171" s="87"/>
      <c r="C171" s="79"/>
      <c r="D171" s="79"/>
      <c r="E171" s="79"/>
      <c r="F171" s="79"/>
      <c r="G171" s="79"/>
      <c r="H171" s="79"/>
    </row>
    <row r="172" spans="2:8" ht="12.75">
      <c r="B172" s="87"/>
      <c r="C172" s="79"/>
      <c r="D172" s="79"/>
      <c r="E172" s="79"/>
      <c r="F172" s="79"/>
      <c r="G172" s="79"/>
      <c r="H172" s="79"/>
    </row>
    <row r="173" spans="2:8" ht="12.75">
      <c r="B173" s="87"/>
      <c r="C173" s="79"/>
      <c r="D173" s="79"/>
      <c r="E173" s="79"/>
      <c r="F173" s="79"/>
      <c r="G173" s="79"/>
      <c r="H173" s="79"/>
    </row>
    <row r="174" spans="2:8" ht="12.75">
      <c r="B174" s="87"/>
      <c r="C174" s="79"/>
      <c r="D174" s="79"/>
      <c r="E174" s="79"/>
      <c r="F174" s="79"/>
      <c r="G174" s="79"/>
      <c r="H174" s="79"/>
    </row>
    <row r="175" spans="2:8" ht="12.75">
      <c r="B175" s="87"/>
      <c r="C175" s="79"/>
      <c r="D175" s="79"/>
      <c r="E175" s="79"/>
      <c r="F175" s="79"/>
      <c r="G175" s="79"/>
      <c r="H175" s="79"/>
    </row>
    <row r="176" spans="2:8" ht="12.75">
      <c r="B176" s="87"/>
      <c r="C176" s="79"/>
      <c r="D176" s="79"/>
      <c r="E176" s="79"/>
      <c r="F176" s="79"/>
      <c r="G176" s="79"/>
      <c r="H176" s="79"/>
    </row>
    <row r="177" spans="2:8" ht="12.75">
      <c r="B177" s="87"/>
      <c r="C177" s="79"/>
      <c r="D177" s="79"/>
      <c r="E177" s="79"/>
      <c r="F177" s="79"/>
      <c r="G177" s="79"/>
      <c r="H177" s="79"/>
    </row>
    <row r="178" spans="2:8" ht="12.75">
      <c r="B178" s="87"/>
      <c r="C178" s="79"/>
      <c r="D178" s="79"/>
      <c r="E178" s="79"/>
      <c r="F178" s="79"/>
      <c r="G178" s="79"/>
      <c r="H178" s="79"/>
    </row>
    <row r="179" spans="2:8" ht="12.75">
      <c r="B179" s="87"/>
      <c r="C179" s="79"/>
      <c r="D179" s="79"/>
      <c r="E179" s="79"/>
      <c r="F179" s="79"/>
      <c r="G179" s="79"/>
      <c r="H179" s="79"/>
    </row>
    <row r="180" spans="2:8" ht="12.75">
      <c r="B180" s="87"/>
      <c r="C180" s="79"/>
      <c r="D180" s="79"/>
      <c r="E180" s="79"/>
      <c r="F180" s="79"/>
      <c r="G180" s="79"/>
      <c r="H180" s="79"/>
    </row>
    <row r="181" spans="2:8" ht="12.75">
      <c r="B181" s="87"/>
      <c r="C181" s="79"/>
      <c r="D181" s="79"/>
      <c r="E181" s="79"/>
      <c r="F181" s="79"/>
      <c r="G181" s="79"/>
      <c r="H181" s="79"/>
    </row>
    <row r="182" spans="2:8" ht="12.75">
      <c r="B182" s="87"/>
      <c r="C182" s="79"/>
      <c r="D182" s="79"/>
      <c r="E182" s="79"/>
      <c r="F182" s="79"/>
      <c r="G182" s="79"/>
      <c r="H182" s="79"/>
    </row>
    <row r="183" spans="2:8" ht="12.75">
      <c r="B183" s="87"/>
      <c r="C183" s="79"/>
      <c r="D183" s="79"/>
      <c r="E183" s="79"/>
      <c r="F183" s="79"/>
      <c r="G183" s="79"/>
      <c r="H183" s="79"/>
    </row>
    <row r="184" spans="2:8" ht="12.75">
      <c r="B184" s="87"/>
      <c r="C184" s="79"/>
      <c r="D184" s="79"/>
      <c r="E184" s="79"/>
      <c r="F184" s="79"/>
      <c r="G184" s="79"/>
      <c r="H184" s="79"/>
    </row>
    <row r="185" spans="2:8" ht="12.75">
      <c r="B185" s="87"/>
      <c r="C185" s="79"/>
      <c r="D185" s="79"/>
      <c r="E185" s="79"/>
      <c r="F185" s="79"/>
      <c r="G185" s="79"/>
      <c r="H185" s="79"/>
    </row>
    <row r="186" spans="2:8" ht="12.75">
      <c r="B186" s="87"/>
      <c r="C186" s="79"/>
      <c r="D186" s="79"/>
      <c r="E186" s="79"/>
      <c r="F186" s="79"/>
      <c r="G186" s="79"/>
      <c r="H186" s="79"/>
    </row>
    <row r="187" spans="2:8" ht="12.75">
      <c r="B187" s="87"/>
      <c r="C187" s="79"/>
      <c r="D187" s="79"/>
      <c r="E187" s="79"/>
      <c r="F187" s="79"/>
      <c r="G187" s="79"/>
      <c r="H187" s="79"/>
    </row>
    <row r="188" spans="2:8" ht="12.75">
      <c r="B188" s="87"/>
      <c r="C188" s="79"/>
      <c r="D188" s="79"/>
      <c r="E188" s="79"/>
      <c r="F188" s="79"/>
      <c r="G188" s="79"/>
      <c r="H188" s="79"/>
    </row>
    <row r="189" spans="2:8" ht="12.75">
      <c r="B189" s="87"/>
      <c r="C189" s="79"/>
      <c r="D189" s="79"/>
      <c r="E189" s="79"/>
      <c r="F189" s="79"/>
      <c r="G189" s="79"/>
      <c r="H189" s="79"/>
    </row>
    <row r="190" spans="2:8" ht="12.75">
      <c r="B190" s="87"/>
      <c r="C190" s="79"/>
      <c r="D190" s="79"/>
      <c r="E190" s="79"/>
      <c r="F190" s="79"/>
      <c r="G190" s="79"/>
      <c r="H190" s="79"/>
    </row>
    <row r="191" spans="2:8" ht="12.75">
      <c r="B191" s="87"/>
      <c r="C191" s="79"/>
      <c r="D191" s="79"/>
      <c r="E191" s="79"/>
      <c r="F191" s="79"/>
      <c r="G191" s="79"/>
      <c r="H191" s="79"/>
    </row>
    <row r="192" spans="2:8" ht="12.75">
      <c r="B192" s="87"/>
      <c r="C192" s="79"/>
      <c r="D192" s="79"/>
      <c r="E192" s="79"/>
      <c r="F192" s="79"/>
      <c r="G192" s="79"/>
      <c r="H192" s="79"/>
    </row>
    <row r="193" spans="2:8" ht="12.75">
      <c r="B193" s="87"/>
      <c r="C193" s="79"/>
      <c r="D193" s="79"/>
      <c r="E193" s="79"/>
      <c r="F193" s="79"/>
      <c r="G193" s="79"/>
      <c r="H193" s="79"/>
    </row>
    <row r="194" spans="2:8" ht="12.75">
      <c r="B194" s="87"/>
      <c r="C194" s="79"/>
      <c r="D194" s="79"/>
      <c r="E194" s="79"/>
      <c r="F194" s="79"/>
      <c r="G194" s="79"/>
      <c r="H194" s="79"/>
    </row>
    <row r="195" spans="2:8" ht="12.75">
      <c r="B195" s="87"/>
      <c r="C195" s="79"/>
      <c r="D195" s="79"/>
      <c r="E195" s="79"/>
      <c r="F195" s="79"/>
      <c r="G195" s="79"/>
      <c r="H195" s="79"/>
    </row>
    <row r="196" spans="2:8" ht="12.75">
      <c r="B196" s="87"/>
      <c r="C196" s="79"/>
      <c r="D196" s="79"/>
      <c r="E196" s="79"/>
      <c r="F196" s="79"/>
      <c r="G196" s="79"/>
      <c r="H196" s="79"/>
    </row>
    <row r="197" spans="2:8" ht="12.75">
      <c r="B197" s="87"/>
      <c r="C197" s="79"/>
      <c r="D197" s="79"/>
      <c r="E197" s="79"/>
      <c r="F197" s="79"/>
      <c r="G197" s="79"/>
      <c r="H197" s="79"/>
    </row>
    <row r="198" spans="2:8" ht="12.75">
      <c r="B198" s="87"/>
      <c r="C198" s="79"/>
      <c r="D198" s="79"/>
      <c r="E198" s="79"/>
      <c r="F198" s="79"/>
      <c r="G198" s="79"/>
      <c r="H198" s="79"/>
    </row>
    <row r="199" spans="2:8" ht="12.75">
      <c r="B199" s="87"/>
      <c r="C199" s="79"/>
      <c r="D199" s="79"/>
      <c r="E199" s="79"/>
      <c r="F199" s="79"/>
      <c r="G199" s="79"/>
      <c r="H199" s="79"/>
    </row>
    <row r="200" spans="2:8" ht="12.75">
      <c r="B200" s="87"/>
      <c r="C200" s="79"/>
      <c r="D200" s="79"/>
      <c r="E200" s="79"/>
      <c r="F200" s="79"/>
      <c r="G200" s="79"/>
      <c r="H200" s="79"/>
    </row>
    <row r="201" spans="2:8" ht="12.75">
      <c r="B201" s="87"/>
      <c r="C201" s="79"/>
      <c r="D201" s="79"/>
      <c r="E201" s="79"/>
      <c r="F201" s="79"/>
      <c r="G201" s="79"/>
      <c r="H201" s="79"/>
    </row>
    <row r="202" spans="2:8" ht="12.75">
      <c r="B202" s="87"/>
      <c r="C202" s="79"/>
      <c r="D202" s="79"/>
      <c r="E202" s="79"/>
      <c r="F202" s="79"/>
      <c r="G202" s="79"/>
      <c r="H202" s="79"/>
    </row>
    <row r="203" spans="2:8" ht="12.75">
      <c r="B203" s="87"/>
      <c r="C203" s="79"/>
      <c r="D203" s="79"/>
      <c r="E203" s="79"/>
      <c r="F203" s="79"/>
      <c r="G203" s="79"/>
      <c r="H203" s="79"/>
    </row>
    <row r="204" spans="2:8" ht="12.75">
      <c r="B204" s="87"/>
      <c r="C204" s="79"/>
      <c r="D204" s="79"/>
      <c r="E204" s="79"/>
      <c r="F204" s="79"/>
      <c r="G204" s="79"/>
      <c r="H204" s="79"/>
    </row>
    <row r="205" spans="2:8" ht="12.75">
      <c r="B205" s="87"/>
      <c r="C205" s="79"/>
      <c r="D205" s="79"/>
      <c r="E205" s="79"/>
      <c r="F205" s="79"/>
      <c r="G205" s="79"/>
      <c r="H205" s="79"/>
    </row>
    <row r="206" spans="2:8" ht="12.75">
      <c r="B206" s="87"/>
      <c r="C206" s="79"/>
      <c r="D206" s="79"/>
      <c r="E206" s="79"/>
      <c r="F206" s="79"/>
      <c r="G206" s="79"/>
      <c r="H206" s="79"/>
    </row>
    <row r="207" spans="2:8" ht="12.75">
      <c r="B207" s="87"/>
      <c r="C207" s="79"/>
      <c r="D207" s="79"/>
      <c r="E207" s="79"/>
      <c r="F207" s="79"/>
      <c r="G207" s="79"/>
      <c r="H207" s="79"/>
    </row>
    <row r="208" spans="2:8" ht="12.75">
      <c r="B208" s="87"/>
      <c r="C208" s="79"/>
      <c r="D208" s="79"/>
      <c r="E208" s="79"/>
      <c r="F208" s="79"/>
      <c r="G208" s="79"/>
      <c r="H208" s="79"/>
    </row>
    <row r="209" spans="2:8" ht="12.75">
      <c r="B209" s="87"/>
      <c r="C209" s="79"/>
      <c r="D209" s="79"/>
      <c r="E209" s="79"/>
      <c r="F209" s="79"/>
      <c r="G209" s="79"/>
      <c r="H209" s="79"/>
    </row>
    <row r="210" spans="2:8" ht="12.75">
      <c r="B210" s="87"/>
      <c r="C210" s="79"/>
      <c r="D210" s="79"/>
      <c r="E210" s="79"/>
      <c r="F210" s="79"/>
      <c r="G210" s="79"/>
      <c r="H210" s="79"/>
    </row>
    <row r="211" spans="2:8" ht="12.75">
      <c r="B211" s="87"/>
      <c r="C211" s="79"/>
      <c r="D211" s="79"/>
      <c r="E211" s="79"/>
      <c r="F211" s="79"/>
      <c r="G211" s="79"/>
      <c r="H211" s="79"/>
    </row>
    <row r="212" spans="2:8" ht="12.75">
      <c r="B212" s="87"/>
      <c r="C212" s="79"/>
      <c r="D212" s="79"/>
      <c r="E212" s="79"/>
      <c r="F212" s="79"/>
      <c r="G212" s="79"/>
      <c r="H212" s="79"/>
    </row>
    <row r="213" spans="2:8" ht="12.75">
      <c r="B213" s="87"/>
      <c r="C213" s="79"/>
      <c r="D213" s="79"/>
      <c r="E213" s="79"/>
      <c r="F213" s="79"/>
      <c r="G213" s="79"/>
      <c r="H213" s="79"/>
    </row>
    <row r="214" spans="2:8" ht="12.75">
      <c r="B214" s="87"/>
      <c r="C214" s="79"/>
      <c r="D214" s="79"/>
      <c r="E214" s="79"/>
      <c r="F214" s="79"/>
      <c r="G214" s="79"/>
      <c r="H214" s="79"/>
    </row>
    <row r="215" spans="2:8" ht="12.75">
      <c r="B215" s="87"/>
      <c r="C215" s="79"/>
      <c r="D215" s="79"/>
      <c r="E215" s="79"/>
      <c r="F215" s="79"/>
      <c r="G215" s="79"/>
      <c r="H215" s="79"/>
    </row>
    <row r="216" spans="2:8" ht="12.75">
      <c r="B216" s="87"/>
      <c r="C216" s="79"/>
      <c r="D216" s="79"/>
      <c r="E216" s="79"/>
      <c r="F216" s="79"/>
      <c r="G216" s="79"/>
      <c r="H216" s="79"/>
    </row>
    <row r="217" spans="2:8" ht="12.75">
      <c r="B217" s="87"/>
      <c r="C217" s="79"/>
      <c r="D217" s="79"/>
      <c r="E217" s="79"/>
      <c r="F217" s="79"/>
      <c r="G217" s="79"/>
      <c r="H217" s="79"/>
    </row>
    <row r="218" spans="2:8" ht="12.75">
      <c r="B218" s="87"/>
      <c r="C218" s="79"/>
      <c r="D218" s="79"/>
      <c r="E218" s="79"/>
      <c r="F218" s="79"/>
      <c r="G218" s="79"/>
      <c r="H218" s="79"/>
    </row>
    <row r="219" spans="2:8" ht="12.75">
      <c r="B219" s="87"/>
      <c r="C219" s="79"/>
      <c r="D219" s="79"/>
      <c r="E219" s="79"/>
      <c r="F219" s="79"/>
      <c r="G219" s="79"/>
      <c r="H219" s="79"/>
    </row>
    <row r="220" spans="2:8" ht="12.75">
      <c r="B220" s="87"/>
      <c r="C220" s="79"/>
      <c r="D220" s="79"/>
      <c r="E220" s="79"/>
      <c r="F220" s="79"/>
      <c r="G220" s="79"/>
      <c r="H220" s="79"/>
    </row>
    <row r="221" spans="2:8" ht="12.75">
      <c r="B221" s="87"/>
      <c r="C221" s="79"/>
      <c r="D221" s="79"/>
      <c r="E221" s="79"/>
      <c r="F221" s="79"/>
      <c r="G221" s="79"/>
      <c r="H221" s="79"/>
    </row>
    <row r="222" spans="2:8" ht="12.75">
      <c r="B222" s="87"/>
      <c r="C222" s="79"/>
      <c r="D222" s="79"/>
      <c r="E222" s="79"/>
      <c r="F222" s="79"/>
      <c r="G222" s="79"/>
      <c r="H222" s="79"/>
    </row>
    <row r="223" spans="2:8" ht="12.75">
      <c r="B223" s="87"/>
      <c r="C223" s="79"/>
      <c r="D223" s="79"/>
      <c r="E223" s="79"/>
      <c r="F223" s="79"/>
      <c r="G223" s="79"/>
      <c r="H223" s="79"/>
    </row>
    <row r="224" spans="2:8" ht="12.75">
      <c r="B224" s="87"/>
      <c r="C224" s="79"/>
      <c r="D224" s="79"/>
      <c r="E224" s="79"/>
      <c r="F224" s="79"/>
      <c r="G224" s="79"/>
      <c r="H224" s="79"/>
    </row>
    <row r="225" spans="2:8" ht="12.75">
      <c r="B225" s="87"/>
      <c r="C225" s="79"/>
      <c r="D225" s="79"/>
      <c r="E225" s="79"/>
      <c r="F225" s="79"/>
      <c r="G225" s="79"/>
      <c r="H225" s="79"/>
    </row>
    <row r="226" spans="2:8" ht="12.75">
      <c r="B226" s="87"/>
      <c r="C226" s="79"/>
      <c r="D226" s="79"/>
      <c r="E226" s="79"/>
      <c r="F226" s="79"/>
      <c r="G226" s="79"/>
      <c r="H226" s="79"/>
    </row>
    <row r="227" spans="2:8" ht="12.75">
      <c r="B227" s="87"/>
      <c r="C227" s="79"/>
      <c r="D227" s="79"/>
      <c r="E227" s="79"/>
      <c r="F227" s="79"/>
      <c r="G227" s="79"/>
      <c r="H227" s="79"/>
    </row>
    <row r="228" spans="2:8" ht="12.75">
      <c r="B228" s="87"/>
      <c r="C228" s="79"/>
      <c r="D228" s="79"/>
      <c r="E228" s="79"/>
      <c r="F228" s="79"/>
      <c r="G228" s="79"/>
      <c r="H228" s="79"/>
    </row>
    <row r="229" spans="2:8" ht="12.75">
      <c r="B229" s="87"/>
      <c r="C229" s="79"/>
      <c r="D229" s="79"/>
      <c r="E229" s="79"/>
      <c r="F229" s="79"/>
      <c r="G229" s="79"/>
      <c r="H229" s="79"/>
    </row>
    <row r="230" spans="2:8" ht="12.75">
      <c r="B230" s="87"/>
      <c r="C230" s="79"/>
      <c r="D230" s="79"/>
      <c r="E230" s="79"/>
      <c r="F230" s="79"/>
      <c r="G230" s="79"/>
      <c r="H230" s="79"/>
    </row>
    <row r="231" spans="2:8" ht="12.75">
      <c r="B231" s="87"/>
      <c r="C231" s="79"/>
      <c r="D231" s="79"/>
      <c r="E231" s="79"/>
      <c r="F231" s="79"/>
      <c r="G231" s="79"/>
      <c r="H231" s="79"/>
    </row>
    <row r="232" spans="2:8" ht="12.75">
      <c r="B232" s="87"/>
      <c r="C232" s="79"/>
      <c r="D232" s="79"/>
      <c r="E232" s="79"/>
      <c r="F232" s="79"/>
      <c r="G232" s="79"/>
      <c r="H232" s="79"/>
    </row>
    <row r="233" spans="2:8" ht="12.75">
      <c r="B233" s="87"/>
      <c r="C233" s="79"/>
      <c r="D233" s="79"/>
      <c r="E233" s="79"/>
      <c r="F233" s="79"/>
      <c r="G233" s="79"/>
      <c r="H233" s="79"/>
    </row>
    <row r="234" spans="2:8" ht="12.75">
      <c r="B234" s="87"/>
      <c r="C234" s="79"/>
      <c r="D234" s="79"/>
      <c r="E234" s="79"/>
      <c r="F234" s="79"/>
      <c r="G234" s="79"/>
      <c r="H234" s="79"/>
    </row>
    <row r="235" spans="2:8" ht="12.75">
      <c r="B235" s="87"/>
      <c r="C235" s="79"/>
      <c r="D235" s="79"/>
      <c r="E235" s="79"/>
      <c r="F235" s="79"/>
      <c r="G235" s="79"/>
      <c r="H235" s="79"/>
    </row>
    <row r="236" spans="2:8" ht="12.75">
      <c r="B236" s="87"/>
      <c r="C236" s="79"/>
      <c r="D236" s="79"/>
      <c r="E236" s="79"/>
      <c r="F236" s="79"/>
      <c r="G236" s="79"/>
      <c r="H236" s="79"/>
    </row>
    <row r="237" spans="2:8" ht="12.75">
      <c r="B237" s="87"/>
      <c r="C237" s="79"/>
      <c r="D237" s="79"/>
      <c r="E237" s="79"/>
      <c r="F237" s="79"/>
      <c r="G237" s="79"/>
      <c r="H237" s="79"/>
    </row>
    <row r="238" spans="2:8" ht="12.75">
      <c r="B238" s="87"/>
      <c r="C238" s="79"/>
      <c r="D238" s="79"/>
      <c r="E238" s="79"/>
      <c r="F238" s="79"/>
      <c r="G238" s="79"/>
      <c r="H238" s="79"/>
    </row>
    <row r="239" spans="2:8" ht="12.75">
      <c r="B239" s="87"/>
      <c r="C239" s="79"/>
      <c r="D239" s="79"/>
      <c r="E239" s="79"/>
      <c r="F239" s="79"/>
      <c r="G239" s="79"/>
      <c r="H239" s="79"/>
    </row>
    <row r="240" spans="2:8" ht="12.75">
      <c r="B240" s="87"/>
      <c r="C240" s="79"/>
      <c r="D240" s="79"/>
      <c r="E240" s="79"/>
      <c r="F240" s="79"/>
      <c r="G240" s="79"/>
      <c r="H240" s="79"/>
    </row>
    <row r="241" spans="2:8" ht="12.75">
      <c r="B241" s="87"/>
      <c r="C241" s="79"/>
      <c r="D241" s="79"/>
      <c r="E241" s="79"/>
      <c r="F241" s="79"/>
      <c r="G241" s="79"/>
      <c r="H241" s="79"/>
    </row>
    <row r="242" spans="2:8" ht="12.75">
      <c r="B242" s="87"/>
      <c r="C242" s="79"/>
      <c r="D242" s="79"/>
      <c r="E242" s="79"/>
      <c r="F242" s="79"/>
      <c r="G242" s="79"/>
      <c r="H242" s="79"/>
    </row>
    <row r="243" spans="2:8" ht="12.75">
      <c r="B243" s="87"/>
      <c r="C243" s="79"/>
      <c r="D243" s="79"/>
      <c r="E243" s="79"/>
      <c r="F243" s="79"/>
      <c r="G243" s="79"/>
      <c r="H243" s="79"/>
    </row>
    <row r="244" spans="2:8" ht="12.75">
      <c r="B244" s="87"/>
      <c r="C244" s="79"/>
      <c r="D244" s="79"/>
      <c r="E244" s="79"/>
      <c r="F244" s="79"/>
      <c r="G244" s="79"/>
      <c r="H244" s="79"/>
    </row>
    <row r="245" spans="2:8" ht="12.75">
      <c r="B245" s="87"/>
      <c r="C245" s="79"/>
      <c r="D245" s="79"/>
      <c r="E245" s="79"/>
      <c r="F245" s="79"/>
      <c r="G245" s="79"/>
      <c r="H245" s="79"/>
    </row>
    <row r="246" spans="2:8" ht="12.75">
      <c r="B246" s="87"/>
      <c r="C246" s="79"/>
      <c r="D246" s="79"/>
      <c r="E246" s="79"/>
      <c r="F246" s="79"/>
      <c r="G246" s="79"/>
      <c r="H246" s="79"/>
    </row>
    <row r="247" spans="2:8" ht="12.75">
      <c r="B247" s="87"/>
      <c r="C247" s="79"/>
      <c r="D247" s="79"/>
      <c r="E247" s="79"/>
      <c r="F247" s="79"/>
      <c r="G247" s="79"/>
      <c r="H247" s="79"/>
    </row>
    <row r="248" spans="2:8" ht="12.75">
      <c r="B248" s="87"/>
      <c r="C248" s="79"/>
      <c r="D248" s="79"/>
      <c r="E248" s="79"/>
      <c r="F248" s="79"/>
      <c r="G248" s="79"/>
      <c r="H248" s="79"/>
    </row>
    <row r="249" spans="2:8" ht="12.75">
      <c r="B249" s="87"/>
      <c r="C249" s="79"/>
      <c r="D249" s="79"/>
      <c r="E249" s="79"/>
      <c r="F249" s="79"/>
      <c r="G249" s="79"/>
      <c r="H249" s="79"/>
    </row>
    <row r="250" spans="2:8" ht="12.75">
      <c r="B250" s="87"/>
      <c r="C250" s="79"/>
      <c r="D250" s="79"/>
      <c r="E250" s="79"/>
      <c r="F250" s="79"/>
      <c r="G250" s="79"/>
      <c r="H250" s="79"/>
    </row>
    <row r="251" spans="2:8" ht="12.75">
      <c r="B251" s="87"/>
      <c r="C251" s="79"/>
      <c r="D251" s="79"/>
      <c r="E251" s="79"/>
      <c r="F251" s="79"/>
      <c r="G251" s="79"/>
      <c r="H251" s="79"/>
    </row>
    <row r="252" spans="2:8" ht="12.75">
      <c r="B252" s="87"/>
      <c r="C252" s="79"/>
      <c r="D252" s="79"/>
      <c r="E252" s="79"/>
      <c r="F252" s="79"/>
      <c r="G252" s="79"/>
      <c r="H252" s="79"/>
    </row>
    <row r="253" spans="2:8" ht="12.75">
      <c r="B253" s="87"/>
      <c r="C253" s="79"/>
      <c r="D253" s="79"/>
      <c r="E253" s="79"/>
      <c r="F253" s="79"/>
      <c r="G253" s="79"/>
      <c r="H253" s="79"/>
    </row>
    <row r="254" spans="2:8" ht="12.75">
      <c r="B254" s="87"/>
      <c r="C254" s="79"/>
      <c r="D254" s="79"/>
      <c r="E254" s="79"/>
      <c r="F254" s="79"/>
      <c r="G254" s="79"/>
      <c r="H254" s="79"/>
    </row>
    <row r="255" spans="2:8" ht="12.75">
      <c r="B255" s="87"/>
      <c r="C255" s="79"/>
      <c r="D255" s="79"/>
      <c r="E255" s="79"/>
      <c r="F255" s="79"/>
      <c r="G255" s="79"/>
      <c r="H255" s="79"/>
    </row>
    <row r="256" spans="2:8" ht="12.75">
      <c r="B256" s="87"/>
      <c r="C256" s="79"/>
      <c r="D256" s="79"/>
      <c r="E256" s="79"/>
      <c r="F256" s="79"/>
      <c r="G256" s="79"/>
      <c r="H256" s="79"/>
    </row>
    <row r="257" spans="2:8" ht="12.75">
      <c r="B257" s="87"/>
      <c r="C257" s="79"/>
      <c r="D257" s="79"/>
      <c r="E257" s="79"/>
      <c r="F257" s="79"/>
      <c r="G257" s="79"/>
      <c r="H257" s="79"/>
    </row>
    <row r="258" spans="2:8" ht="12.75">
      <c r="B258" s="87"/>
      <c r="C258" s="79"/>
      <c r="D258" s="79"/>
      <c r="E258" s="79"/>
      <c r="F258" s="79"/>
      <c r="G258" s="79"/>
      <c r="H258" s="79"/>
    </row>
    <row r="259" spans="2:8" ht="12.75">
      <c r="B259" s="87"/>
      <c r="C259" s="79"/>
      <c r="D259" s="79"/>
      <c r="E259" s="79"/>
      <c r="F259" s="79"/>
      <c r="G259" s="79"/>
      <c r="H259" s="79"/>
    </row>
    <row r="260" spans="2:8" ht="12.75">
      <c r="B260" s="87"/>
      <c r="C260" s="79"/>
      <c r="D260" s="79"/>
      <c r="E260" s="79"/>
      <c r="F260" s="79"/>
      <c r="G260" s="79"/>
      <c r="H260" s="79"/>
    </row>
    <row r="261" spans="2:8" ht="12.75">
      <c r="B261" s="87"/>
      <c r="C261" s="79"/>
      <c r="D261" s="79"/>
      <c r="E261" s="79"/>
      <c r="F261" s="79"/>
      <c r="G261" s="79"/>
      <c r="H261" s="79"/>
    </row>
    <row r="262" spans="2:8" ht="12.75">
      <c r="B262" s="87"/>
      <c r="C262" s="79"/>
      <c r="D262" s="79"/>
      <c r="E262" s="79"/>
      <c r="F262" s="79"/>
      <c r="G262" s="79"/>
      <c r="H262" s="79"/>
    </row>
    <row r="263" spans="2:8" ht="12.75">
      <c r="B263" s="87"/>
      <c r="C263" s="79"/>
      <c r="D263" s="79"/>
      <c r="E263" s="79"/>
      <c r="F263" s="79"/>
      <c r="G263" s="79"/>
      <c r="H263" s="79"/>
    </row>
    <row r="264" spans="2:8" ht="12.75">
      <c r="B264" s="87"/>
      <c r="C264" s="79"/>
      <c r="D264" s="79"/>
      <c r="E264" s="79"/>
      <c r="F264" s="79"/>
      <c r="G264" s="79"/>
      <c r="H264" s="79"/>
    </row>
    <row r="265" spans="2:8" ht="12.75">
      <c r="B265" s="87"/>
      <c r="C265" s="79"/>
      <c r="D265" s="79"/>
      <c r="E265" s="79"/>
      <c r="F265" s="79"/>
      <c r="G265" s="79"/>
      <c r="H265" s="79"/>
    </row>
    <row r="266" spans="2:8" ht="12.75">
      <c r="B266" s="87"/>
      <c r="C266" s="79"/>
      <c r="D266" s="79"/>
      <c r="E266" s="79"/>
      <c r="F266" s="79"/>
      <c r="G266" s="79"/>
      <c r="H266" s="79"/>
    </row>
    <row r="267" spans="2:8" ht="12.75">
      <c r="B267" s="87"/>
      <c r="C267" s="79"/>
      <c r="D267" s="79"/>
      <c r="E267" s="79"/>
      <c r="F267" s="79"/>
      <c r="G267" s="79"/>
      <c r="H267" s="79"/>
    </row>
    <row r="268" spans="2:8" ht="12.75">
      <c r="B268" s="87"/>
      <c r="C268" s="79"/>
      <c r="D268" s="79"/>
      <c r="E268" s="79"/>
      <c r="F268" s="79"/>
      <c r="G268" s="79"/>
      <c r="H268" s="79"/>
    </row>
    <row r="269" spans="2:8" ht="12.75">
      <c r="B269" s="87"/>
      <c r="C269" s="79"/>
      <c r="D269" s="79"/>
      <c r="E269" s="79"/>
      <c r="F269" s="79"/>
      <c r="G269" s="79"/>
      <c r="H269" s="79"/>
    </row>
    <row r="270" spans="2:8" ht="12.75">
      <c r="B270" s="87"/>
      <c r="C270" s="79"/>
      <c r="D270" s="79"/>
      <c r="E270" s="79"/>
      <c r="F270" s="79"/>
      <c r="G270" s="79"/>
      <c r="H270" s="79"/>
    </row>
    <row r="271" spans="2:8" ht="12.75">
      <c r="B271" s="87"/>
      <c r="C271" s="79"/>
      <c r="D271" s="79"/>
      <c r="E271" s="79"/>
      <c r="F271" s="79"/>
      <c r="G271" s="79"/>
      <c r="H271" s="79"/>
    </row>
    <row r="272" spans="2:8" ht="12.75">
      <c r="B272" s="87"/>
      <c r="C272" s="79"/>
      <c r="D272" s="79"/>
      <c r="E272" s="79"/>
      <c r="F272" s="79"/>
      <c r="G272" s="79"/>
      <c r="H272" s="79"/>
    </row>
    <row r="273" spans="2:8" ht="12.75">
      <c r="B273" s="87"/>
      <c r="C273" s="79"/>
      <c r="D273" s="79"/>
      <c r="E273" s="79"/>
      <c r="F273" s="79"/>
      <c r="G273" s="79"/>
      <c r="H273" s="79"/>
    </row>
    <row r="274" spans="2:8" ht="12.75">
      <c r="B274" s="87"/>
      <c r="C274" s="79"/>
      <c r="D274" s="79"/>
      <c r="E274" s="79"/>
      <c r="F274" s="79"/>
      <c r="G274" s="79"/>
      <c r="H274" s="79"/>
    </row>
    <row r="275" spans="2:8" ht="12.75">
      <c r="B275" s="87"/>
      <c r="C275" s="79"/>
      <c r="D275" s="79"/>
      <c r="E275" s="79"/>
      <c r="F275" s="79"/>
      <c r="G275" s="79"/>
      <c r="H275" s="79"/>
    </row>
    <row r="276" spans="2:8" ht="12.75">
      <c r="B276" s="87"/>
      <c r="C276" s="79"/>
      <c r="D276" s="79"/>
      <c r="E276" s="79"/>
      <c r="F276" s="79"/>
      <c r="G276" s="79"/>
      <c r="H276" s="79"/>
    </row>
    <row r="277" spans="2:8" ht="12.75">
      <c r="B277" s="87"/>
      <c r="C277" s="79"/>
      <c r="D277" s="79"/>
      <c r="E277" s="79"/>
      <c r="F277" s="79"/>
      <c r="G277" s="79"/>
      <c r="H277" s="79"/>
    </row>
    <row r="278" spans="2:8" ht="12.75">
      <c r="B278" s="87"/>
      <c r="C278" s="79"/>
      <c r="D278" s="79"/>
      <c r="E278" s="79"/>
      <c r="F278" s="79"/>
      <c r="G278" s="79"/>
      <c r="H278" s="79"/>
    </row>
    <row r="279" spans="2:8" ht="12.75">
      <c r="B279" s="87"/>
      <c r="C279" s="79"/>
      <c r="D279" s="79"/>
      <c r="E279" s="79"/>
      <c r="F279" s="79"/>
      <c r="G279" s="79"/>
      <c r="H279" s="79"/>
    </row>
    <row r="280" spans="2:8" ht="12.75">
      <c r="B280" s="87"/>
      <c r="C280" s="79"/>
      <c r="D280" s="79"/>
      <c r="E280" s="79"/>
      <c r="F280" s="79"/>
      <c r="G280" s="79"/>
      <c r="H280" s="79"/>
    </row>
    <row r="281" spans="2:8" ht="12.75">
      <c r="B281" s="87"/>
      <c r="C281" s="79"/>
      <c r="D281" s="79"/>
      <c r="E281" s="79"/>
      <c r="F281" s="79"/>
      <c r="G281" s="79"/>
      <c r="H281" s="79"/>
    </row>
    <row r="282" spans="2:8" ht="12.75">
      <c r="B282" s="87"/>
      <c r="C282" s="79"/>
      <c r="D282" s="79"/>
      <c r="E282" s="79"/>
      <c r="F282" s="79"/>
      <c r="G282" s="79"/>
      <c r="H282" s="79"/>
    </row>
    <row r="283" spans="2:8" ht="12.75">
      <c r="B283" s="87"/>
      <c r="C283" s="79"/>
      <c r="D283" s="79"/>
      <c r="E283" s="79"/>
      <c r="F283" s="79"/>
      <c r="G283" s="79"/>
      <c r="H283" s="79"/>
    </row>
    <row r="284" spans="2:8" ht="12.75">
      <c r="B284" s="87"/>
      <c r="C284" s="79"/>
      <c r="D284" s="79"/>
      <c r="E284" s="79"/>
      <c r="F284" s="79"/>
      <c r="G284" s="79"/>
      <c r="H284" s="79"/>
    </row>
    <row r="285" spans="2:8" ht="12.75">
      <c r="B285" s="87"/>
      <c r="C285" s="79"/>
      <c r="D285" s="79"/>
      <c r="E285" s="79"/>
      <c r="F285" s="79"/>
      <c r="G285" s="79"/>
      <c r="H285" s="79"/>
    </row>
    <row r="286" spans="2:8" ht="12.75">
      <c r="B286" s="87"/>
      <c r="C286" s="79"/>
      <c r="D286" s="79"/>
      <c r="E286" s="79"/>
      <c r="F286" s="79"/>
      <c r="G286" s="79"/>
      <c r="H286" s="79"/>
    </row>
    <row r="287" spans="2:8" ht="12.75">
      <c r="B287" s="87"/>
      <c r="C287" s="79"/>
      <c r="D287" s="79"/>
      <c r="E287" s="79"/>
      <c r="F287" s="79"/>
      <c r="G287" s="79"/>
      <c r="H287" s="79"/>
    </row>
    <row r="288" spans="2:8" ht="12.75">
      <c r="B288" s="87"/>
      <c r="C288" s="79"/>
      <c r="D288" s="79"/>
      <c r="E288" s="79"/>
      <c r="F288" s="79"/>
      <c r="G288" s="79"/>
      <c r="H288" s="79"/>
    </row>
    <row r="289" spans="2:8" ht="12.75">
      <c r="B289" s="87"/>
      <c r="C289" s="79"/>
      <c r="D289" s="79"/>
      <c r="E289" s="79"/>
      <c r="F289" s="79"/>
      <c r="G289" s="79"/>
      <c r="H289" s="79"/>
    </row>
    <row r="290" spans="2:8" ht="12.75">
      <c r="B290" s="87"/>
      <c r="C290" s="79"/>
      <c r="D290" s="79"/>
      <c r="E290" s="79"/>
      <c r="F290" s="79"/>
      <c r="G290" s="79"/>
      <c r="H290" s="79"/>
    </row>
    <row r="291" spans="2:8" ht="12.75">
      <c r="B291" s="87"/>
      <c r="C291" s="79"/>
      <c r="D291" s="79"/>
      <c r="E291" s="79"/>
      <c r="F291" s="79"/>
      <c r="G291" s="79"/>
      <c r="H291" s="79"/>
    </row>
    <row r="292" spans="2:8" ht="12.75">
      <c r="B292" s="87"/>
      <c r="C292" s="79"/>
      <c r="D292" s="79"/>
      <c r="E292" s="79"/>
      <c r="F292" s="79"/>
      <c r="G292" s="79"/>
      <c r="H292" s="79"/>
    </row>
    <row r="293" spans="2:8" ht="12.75">
      <c r="B293" s="87"/>
      <c r="C293" s="79"/>
      <c r="D293" s="79"/>
      <c r="E293" s="79"/>
      <c r="F293" s="79"/>
      <c r="G293" s="79"/>
      <c r="H293" s="79"/>
    </row>
    <row r="294" spans="2:8" ht="12.75">
      <c r="B294" s="87"/>
      <c r="C294" s="79"/>
      <c r="D294" s="79"/>
      <c r="E294" s="79"/>
      <c r="F294" s="79"/>
      <c r="G294" s="79"/>
      <c r="H294" s="79"/>
    </row>
    <row r="295" spans="2:8" ht="12.75">
      <c r="B295" s="87"/>
      <c r="C295" s="79"/>
      <c r="D295" s="79"/>
      <c r="E295" s="79"/>
      <c r="F295" s="79"/>
      <c r="G295" s="79"/>
      <c r="H295" s="79"/>
    </row>
    <row r="296" spans="2:8" ht="12.75">
      <c r="B296" s="87"/>
      <c r="C296" s="79"/>
      <c r="D296" s="79"/>
      <c r="E296" s="79"/>
      <c r="F296" s="79"/>
      <c r="G296" s="79"/>
      <c r="H296" s="79"/>
    </row>
    <row r="297" spans="2:8" ht="12.75">
      <c r="B297" s="87"/>
      <c r="C297" s="79"/>
      <c r="D297" s="79"/>
      <c r="E297" s="79"/>
      <c r="F297" s="79"/>
      <c r="G297" s="79"/>
      <c r="H297" s="79"/>
    </row>
    <row r="298" spans="2:8" ht="12.75">
      <c r="B298" s="87"/>
      <c r="C298" s="79"/>
      <c r="D298" s="79"/>
      <c r="E298" s="79"/>
      <c r="F298" s="79"/>
      <c r="G298" s="79"/>
      <c r="H298" s="79"/>
    </row>
    <row r="299" spans="2:8" ht="12.75">
      <c r="B299" s="87"/>
      <c r="C299" s="79"/>
      <c r="D299" s="79"/>
      <c r="E299" s="79"/>
      <c r="F299" s="79"/>
      <c r="G299" s="79"/>
      <c r="H299" s="79"/>
    </row>
    <row r="300" spans="2:8" ht="12.75">
      <c r="B300" s="87"/>
      <c r="C300" s="79"/>
      <c r="D300" s="79"/>
      <c r="E300" s="79"/>
      <c r="F300" s="79"/>
      <c r="G300" s="79"/>
      <c r="H300" s="79"/>
    </row>
    <row r="301" spans="2:8" ht="12.75">
      <c r="B301" s="87"/>
      <c r="C301" s="79"/>
      <c r="D301" s="79"/>
      <c r="E301" s="79"/>
      <c r="F301" s="79"/>
      <c r="G301" s="79"/>
      <c r="H301" s="79"/>
    </row>
    <row r="302" spans="2:8" ht="12.75">
      <c r="B302" s="87"/>
      <c r="C302" s="79"/>
      <c r="D302" s="79"/>
      <c r="E302" s="79"/>
      <c r="F302" s="79"/>
      <c r="G302" s="79"/>
      <c r="H302" s="79"/>
    </row>
    <row r="303" spans="2:8" ht="12.75">
      <c r="B303" s="87"/>
      <c r="C303" s="79"/>
      <c r="D303" s="79"/>
      <c r="E303" s="79"/>
      <c r="F303" s="79"/>
      <c r="G303" s="79"/>
      <c r="H303" s="79"/>
    </row>
    <row r="304" spans="2:8" ht="12.75">
      <c r="B304" s="87"/>
      <c r="C304" s="79"/>
      <c r="D304" s="79"/>
      <c r="E304" s="79"/>
      <c r="F304" s="79"/>
      <c r="G304" s="79"/>
      <c r="H304" s="79"/>
    </row>
    <row r="305" spans="2:8" ht="12.75">
      <c r="B305" s="87"/>
      <c r="C305" s="79"/>
      <c r="D305" s="79"/>
      <c r="E305" s="79"/>
      <c r="F305" s="79"/>
      <c r="G305" s="79"/>
      <c r="H305" s="79"/>
    </row>
    <row r="306" spans="2:8" ht="12.75">
      <c r="B306" s="87"/>
      <c r="C306" s="79"/>
      <c r="D306" s="79"/>
      <c r="E306" s="79"/>
      <c r="F306" s="79"/>
      <c r="G306" s="79"/>
      <c r="H306" s="79"/>
    </row>
    <row r="307" spans="2:8" ht="12.75">
      <c r="B307" s="87"/>
      <c r="C307" s="79"/>
      <c r="D307" s="79"/>
      <c r="E307" s="79"/>
      <c r="F307" s="79"/>
      <c r="G307" s="79"/>
      <c r="H307" s="79"/>
    </row>
    <row r="308" spans="2:8" ht="12.75">
      <c r="B308" s="87"/>
      <c r="C308" s="79"/>
      <c r="D308" s="79"/>
      <c r="E308" s="79"/>
      <c r="F308" s="79"/>
      <c r="G308" s="79"/>
      <c r="H308" s="79"/>
    </row>
    <row r="309" spans="2:8" ht="12.75">
      <c r="B309" s="87"/>
      <c r="C309" s="79"/>
      <c r="D309" s="79"/>
      <c r="E309" s="79"/>
      <c r="F309" s="79"/>
      <c r="G309" s="79"/>
      <c r="H309" s="79"/>
    </row>
    <row r="310" spans="2:8" ht="12.75">
      <c r="B310" s="87"/>
      <c r="C310" s="79"/>
      <c r="D310" s="79"/>
      <c r="E310" s="79"/>
      <c r="F310" s="79"/>
      <c r="G310" s="79"/>
      <c r="H310" s="79"/>
    </row>
    <row r="311" spans="2:8" ht="12.75">
      <c r="B311" s="87"/>
      <c r="C311" s="79"/>
      <c r="D311" s="79"/>
      <c r="E311" s="79"/>
      <c r="F311" s="79"/>
      <c r="G311" s="79"/>
      <c r="H311" s="79"/>
    </row>
    <row r="312" spans="2:8" ht="12.75">
      <c r="B312" s="87"/>
      <c r="C312" s="79"/>
      <c r="D312" s="79"/>
      <c r="E312" s="79"/>
      <c r="F312" s="79"/>
      <c r="G312" s="79"/>
      <c r="H312" s="79"/>
    </row>
    <row r="313" spans="2:8" ht="12.75">
      <c r="B313" s="87"/>
      <c r="C313" s="79"/>
      <c r="D313" s="79"/>
      <c r="E313" s="79"/>
      <c r="F313" s="79"/>
      <c r="G313" s="79"/>
      <c r="H313" s="79"/>
    </row>
    <row r="314" spans="2:8" ht="12.75">
      <c r="B314" s="87"/>
      <c r="C314" s="79"/>
      <c r="D314" s="79"/>
      <c r="E314" s="79"/>
      <c r="F314" s="79"/>
      <c r="G314" s="79"/>
      <c r="H314" s="79"/>
    </row>
    <row r="315" spans="2:8" ht="12.75">
      <c r="B315" s="87"/>
      <c r="C315" s="79"/>
      <c r="D315" s="79"/>
      <c r="E315" s="79"/>
      <c r="F315" s="79"/>
      <c r="G315" s="79"/>
      <c r="H315" s="79"/>
    </row>
    <row r="316" spans="2:8" ht="12.75">
      <c r="B316" s="87"/>
      <c r="C316" s="79"/>
      <c r="D316" s="79"/>
      <c r="E316" s="79"/>
      <c r="F316" s="79"/>
      <c r="G316" s="79"/>
      <c r="H316" s="79"/>
    </row>
    <row r="317" spans="2:8" ht="12.75">
      <c r="B317" s="87"/>
      <c r="C317" s="79"/>
      <c r="D317" s="79"/>
      <c r="E317" s="79"/>
      <c r="F317" s="79"/>
      <c r="G317" s="79"/>
      <c r="H317" s="79"/>
    </row>
    <row r="318" spans="2:8" ht="12.75">
      <c r="B318" s="87"/>
      <c r="C318" s="79"/>
      <c r="D318" s="79"/>
      <c r="E318" s="79"/>
      <c r="F318" s="79"/>
      <c r="G318" s="79"/>
      <c r="H318" s="79"/>
    </row>
    <row r="319" spans="2:8" ht="12.75">
      <c r="B319" s="87"/>
      <c r="C319" s="79"/>
      <c r="D319" s="79"/>
      <c r="E319" s="79"/>
      <c r="F319" s="79"/>
      <c r="G319" s="79"/>
      <c r="H319" s="79"/>
    </row>
    <row r="320" spans="2:8" ht="12.75">
      <c r="B320" s="87"/>
      <c r="C320" s="79"/>
      <c r="D320" s="79"/>
      <c r="E320" s="79"/>
      <c r="F320" s="79"/>
      <c r="G320" s="79"/>
      <c r="H320" s="79"/>
    </row>
    <row r="321" spans="2:8" ht="12.75">
      <c r="B321" s="87"/>
      <c r="C321" s="79"/>
      <c r="D321" s="79"/>
      <c r="E321" s="79"/>
      <c r="F321" s="79"/>
      <c r="G321" s="79"/>
      <c r="H321" s="79"/>
    </row>
    <row r="322" spans="2:8" ht="12.75">
      <c r="B322" s="87"/>
      <c r="C322" s="79"/>
      <c r="D322" s="79"/>
      <c r="E322" s="79"/>
      <c r="F322" s="79"/>
      <c r="G322" s="79"/>
      <c r="H322" s="79"/>
    </row>
    <row r="323" spans="2:8" ht="12.75">
      <c r="B323" s="87"/>
      <c r="C323" s="79"/>
      <c r="D323" s="79"/>
      <c r="E323" s="79"/>
      <c r="F323" s="79"/>
      <c r="G323" s="79"/>
      <c r="H323" s="79"/>
    </row>
    <row r="324" spans="2:8" ht="12.75">
      <c r="B324" s="87"/>
      <c r="C324" s="79"/>
      <c r="D324" s="79"/>
      <c r="E324" s="79"/>
      <c r="F324" s="79"/>
      <c r="G324" s="79"/>
      <c r="H324" s="79"/>
    </row>
    <row r="325" spans="2:8" ht="12.75">
      <c r="B325" s="87"/>
      <c r="C325" s="79"/>
      <c r="D325" s="79"/>
      <c r="E325" s="79"/>
      <c r="F325" s="79"/>
      <c r="G325" s="79"/>
      <c r="H325" s="79"/>
    </row>
    <row r="326" spans="2:8" ht="12.75">
      <c r="B326" s="87"/>
      <c r="C326" s="79"/>
      <c r="D326" s="79"/>
      <c r="E326" s="79"/>
      <c r="F326" s="79"/>
      <c r="G326" s="79"/>
      <c r="H326" s="79"/>
    </row>
    <row r="327" spans="2:8" ht="12.75">
      <c r="B327" s="87"/>
      <c r="C327" s="79"/>
      <c r="D327" s="79"/>
      <c r="E327" s="79"/>
      <c r="F327" s="79"/>
      <c r="G327" s="79"/>
      <c r="H327" s="79"/>
    </row>
    <row r="328" spans="2:8" ht="12.75">
      <c r="B328" s="87"/>
      <c r="C328" s="79"/>
      <c r="D328" s="79"/>
      <c r="E328" s="79"/>
      <c r="F328" s="79"/>
      <c r="G328" s="79"/>
      <c r="H328" s="79"/>
    </row>
    <row r="329" spans="2:8" ht="12.75">
      <c r="B329" s="87"/>
      <c r="C329" s="79"/>
      <c r="D329" s="79"/>
      <c r="E329" s="79"/>
      <c r="F329" s="79"/>
      <c r="G329" s="79"/>
      <c r="H329" s="79"/>
    </row>
    <row r="330" spans="2:8" ht="12.75">
      <c r="B330" s="87"/>
      <c r="C330" s="79"/>
      <c r="D330" s="79"/>
      <c r="E330" s="79"/>
      <c r="F330" s="79"/>
      <c r="G330" s="79"/>
      <c r="H330" s="79"/>
    </row>
    <row r="331" spans="2:8" ht="12.75">
      <c r="B331" s="87"/>
      <c r="C331" s="79"/>
      <c r="D331" s="79"/>
      <c r="E331" s="79"/>
      <c r="F331" s="79"/>
      <c r="G331" s="79"/>
      <c r="H331" s="79"/>
    </row>
    <row r="332" spans="2:8" ht="12.75">
      <c r="B332" s="87"/>
      <c r="C332" s="79"/>
      <c r="D332" s="79"/>
      <c r="E332" s="79"/>
      <c r="F332" s="79"/>
      <c r="G332" s="79"/>
      <c r="H332" s="79"/>
    </row>
    <row r="333" spans="2:8" ht="12.75">
      <c r="B333" s="87"/>
      <c r="C333" s="79"/>
      <c r="D333" s="79"/>
      <c r="E333" s="79"/>
      <c r="F333" s="79"/>
      <c r="G333" s="79"/>
      <c r="H333" s="79"/>
    </row>
    <row r="334" spans="2:8" ht="12.75">
      <c r="B334" s="87"/>
      <c r="C334" s="79"/>
      <c r="D334" s="79"/>
      <c r="E334" s="79"/>
      <c r="F334" s="79"/>
      <c r="G334" s="79"/>
      <c r="H334" s="79"/>
    </row>
    <row r="335" spans="2:8" ht="12.75">
      <c r="B335" s="87"/>
      <c r="C335" s="79"/>
      <c r="D335" s="79"/>
      <c r="E335" s="79"/>
      <c r="F335" s="79"/>
      <c r="G335" s="79"/>
      <c r="H335" s="79"/>
    </row>
    <row r="336" spans="2:8" ht="12.75">
      <c r="B336" s="87"/>
      <c r="C336" s="79"/>
      <c r="D336" s="79"/>
      <c r="E336" s="79"/>
      <c r="F336" s="79"/>
      <c r="G336" s="79"/>
      <c r="H336" s="79"/>
    </row>
    <row r="337" spans="2:8" ht="12.75">
      <c r="B337" s="87"/>
      <c r="C337" s="79"/>
      <c r="D337" s="79"/>
      <c r="E337" s="79"/>
      <c r="F337" s="79"/>
      <c r="G337" s="79"/>
      <c r="H337" s="79"/>
    </row>
    <row r="338" spans="2:8" ht="12.75">
      <c r="B338" s="87"/>
      <c r="C338" s="79"/>
      <c r="D338" s="79"/>
      <c r="E338" s="79"/>
      <c r="F338" s="79"/>
      <c r="G338" s="79"/>
      <c r="H338" s="79"/>
    </row>
    <row r="339" spans="2:8" ht="12.75">
      <c r="B339" s="87"/>
      <c r="C339" s="79"/>
      <c r="D339" s="79"/>
      <c r="E339" s="79"/>
      <c r="F339" s="79"/>
      <c r="G339" s="79"/>
      <c r="H339" s="79"/>
    </row>
    <row r="340" spans="2:8" ht="12.75">
      <c r="B340" s="87"/>
      <c r="C340" s="79"/>
      <c r="D340" s="79"/>
      <c r="E340" s="79"/>
      <c r="F340" s="79"/>
      <c r="G340" s="79"/>
      <c r="H340" s="79"/>
    </row>
    <row r="341" spans="2:8" ht="12.75">
      <c r="B341" s="87"/>
      <c r="C341" s="79"/>
      <c r="D341" s="79"/>
      <c r="E341" s="79"/>
      <c r="F341" s="79"/>
      <c r="G341" s="79"/>
      <c r="H341" s="79"/>
    </row>
    <row r="342" spans="2:8" ht="12.75">
      <c r="B342" s="87"/>
      <c r="C342" s="79"/>
      <c r="D342" s="79"/>
      <c r="E342" s="79"/>
      <c r="F342" s="79"/>
      <c r="G342" s="79"/>
      <c r="H342" s="79"/>
    </row>
    <row r="343" spans="2:8" ht="12.75">
      <c r="B343" s="87"/>
      <c r="C343" s="79"/>
      <c r="D343" s="79"/>
      <c r="E343" s="79"/>
      <c r="F343" s="79"/>
      <c r="G343" s="79"/>
      <c r="H343" s="79"/>
    </row>
    <row r="344" spans="2:8" ht="12.75">
      <c r="B344" s="87"/>
      <c r="C344" s="79"/>
      <c r="D344" s="79"/>
      <c r="E344" s="79"/>
      <c r="F344" s="79"/>
      <c r="G344" s="79"/>
      <c r="H344" s="79"/>
    </row>
    <row r="345" spans="2:8" ht="12.75">
      <c r="B345" s="87"/>
      <c r="C345" s="79"/>
      <c r="D345" s="79"/>
      <c r="E345" s="79"/>
      <c r="F345" s="79"/>
      <c r="G345" s="79"/>
      <c r="H345" s="79"/>
    </row>
    <row r="346" spans="2:8" ht="12.75">
      <c r="B346" s="87"/>
      <c r="C346" s="79"/>
      <c r="D346" s="79"/>
      <c r="E346" s="79"/>
      <c r="F346" s="79"/>
      <c r="G346" s="79"/>
      <c r="H346" s="79"/>
    </row>
    <row r="347" spans="2:8" ht="12.75">
      <c r="B347" s="87"/>
      <c r="C347" s="79"/>
      <c r="D347" s="79"/>
      <c r="E347" s="79"/>
      <c r="F347" s="79"/>
      <c r="G347" s="79"/>
      <c r="H347" s="79"/>
    </row>
    <row r="348" spans="2:8" ht="12.75">
      <c r="B348" s="87"/>
      <c r="C348" s="79"/>
      <c r="D348" s="79"/>
      <c r="E348" s="79"/>
      <c r="F348" s="79"/>
      <c r="G348" s="79"/>
      <c r="H348" s="79"/>
    </row>
    <row r="349" spans="2:8" ht="12.75">
      <c r="B349" s="87"/>
      <c r="C349" s="79"/>
      <c r="D349" s="79"/>
      <c r="E349" s="79"/>
      <c r="F349" s="79"/>
      <c r="G349" s="79"/>
      <c r="H349" s="79"/>
    </row>
    <row r="350" spans="2:8" ht="12.75">
      <c r="B350" s="87"/>
      <c r="C350" s="79"/>
      <c r="D350" s="79"/>
      <c r="E350" s="79"/>
      <c r="F350" s="79"/>
      <c r="G350" s="79"/>
      <c r="H350" s="79"/>
    </row>
    <row r="351" spans="2:8" ht="12.75">
      <c r="B351" s="87"/>
      <c r="C351" s="79"/>
      <c r="D351" s="79"/>
      <c r="E351" s="79"/>
      <c r="F351" s="79"/>
      <c r="G351" s="79"/>
      <c r="H351" s="79"/>
    </row>
    <row r="352" spans="2:8" ht="12.75">
      <c r="B352" s="87"/>
      <c r="C352" s="79"/>
      <c r="D352" s="79"/>
      <c r="E352" s="79"/>
      <c r="F352" s="79"/>
      <c r="G352" s="79"/>
      <c r="H352" s="79"/>
    </row>
    <row r="353" spans="2:8" ht="12.75">
      <c r="B353" s="87"/>
      <c r="C353" s="79"/>
      <c r="D353" s="79"/>
      <c r="E353" s="79"/>
      <c r="F353" s="79"/>
      <c r="G353" s="79"/>
      <c r="H353" s="79"/>
    </row>
    <row r="354" spans="2:8" ht="12.75">
      <c r="B354" s="87"/>
      <c r="C354" s="79"/>
      <c r="D354" s="79"/>
      <c r="E354" s="79"/>
      <c r="F354" s="79"/>
      <c r="G354" s="79"/>
      <c r="H354" s="79"/>
    </row>
    <row r="355" spans="2:8" ht="12.75">
      <c r="B355" s="87"/>
      <c r="C355" s="79"/>
      <c r="D355" s="79"/>
      <c r="E355" s="79"/>
      <c r="F355" s="79"/>
      <c r="G355" s="79"/>
      <c r="H355" s="79"/>
    </row>
    <row r="356" spans="2:8" ht="12.75">
      <c r="B356" s="87"/>
      <c r="C356" s="79"/>
      <c r="D356" s="79"/>
      <c r="E356" s="79"/>
      <c r="F356" s="79"/>
      <c r="G356" s="79"/>
      <c r="H356" s="79"/>
    </row>
    <row r="357" spans="2:8" ht="12.75">
      <c r="B357" s="87"/>
      <c r="C357" s="79"/>
      <c r="D357" s="79"/>
      <c r="E357" s="79"/>
      <c r="F357" s="79"/>
      <c r="G357" s="79"/>
      <c r="H357" s="79"/>
    </row>
    <row r="358" spans="2:8" ht="12.75">
      <c r="B358" s="87"/>
      <c r="C358" s="79"/>
      <c r="D358" s="79"/>
      <c r="E358" s="79"/>
      <c r="F358" s="79"/>
      <c r="G358" s="79"/>
      <c r="H358" s="79"/>
    </row>
    <row r="359" spans="2:8" ht="12.75">
      <c r="B359" s="87"/>
      <c r="C359" s="79"/>
      <c r="D359" s="79"/>
      <c r="E359" s="79"/>
      <c r="F359" s="79"/>
      <c r="G359" s="79"/>
      <c r="H359" s="79"/>
    </row>
    <row r="360" spans="2:8" ht="12.75">
      <c r="B360" s="87"/>
      <c r="C360" s="79"/>
      <c r="D360" s="79"/>
      <c r="E360" s="79"/>
      <c r="F360" s="79"/>
      <c r="G360" s="79"/>
      <c r="H360" s="79"/>
    </row>
    <row r="361" spans="2:8" ht="12.75">
      <c r="B361" s="87"/>
      <c r="C361" s="79"/>
      <c r="D361" s="79"/>
      <c r="E361" s="79"/>
      <c r="F361" s="79"/>
      <c r="G361" s="79"/>
      <c r="H361" s="79"/>
    </row>
    <row r="362" spans="2:8" ht="12.75">
      <c r="B362" s="87"/>
      <c r="C362" s="79"/>
      <c r="D362" s="79"/>
      <c r="E362" s="79"/>
      <c r="F362" s="79"/>
      <c r="G362" s="79"/>
      <c r="H362" s="79"/>
    </row>
    <row r="363" spans="2:8" ht="12.75">
      <c r="B363" s="87"/>
      <c r="C363" s="79"/>
      <c r="D363" s="79"/>
      <c r="E363" s="79"/>
      <c r="F363" s="79"/>
      <c r="G363" s="79"/>
      <c r="H363" s="79"/>
    </row>
    <row r="364" spans="2:8" ht="12.75">
      <c r="B364" s="87"/>
      <c r="C364" s="79"/>
      <c r="D364" s="79"/>
      <c r="E364" s="79"/>
      <c r="F364" s="79"/>
      <c r="G364" s="79"/>
      <c r="H364" s="79"/>
    </row>
    <row r="365" spans="2:8" ht="12.75">
      <c r="B365" s="87"/>
      <c r="C365" s="79"/>
      <c r="D365" s="79"/>
      <c r="E365" s="79"/>
      <c r="F365" s="79"/>
      <c r="G365" s="79"/>
      <c r="H365" s="79"/>
    </row>
    <row r="366" spans="2:8" ht="12.75">
      <c r="B366" s="87"/>
      <c r="C366" s="79"/>
      <c r="D366" s="79"/>
      <c r="E366" s="79"/>
      <c r="F366" s="79"/>
      <c r="G366" s="79"/>
      <c r="H366" s="79"/>
    </row>
    <row r="367" spans="2:8" ht="12.75">
      <c r="B367" s="87"/>
      <c r="C367" s="79"/>
      <c r="D367" s="79"/>
      <c r="E367" s="79"/>
      <c r="F367" s="79"/>
      <c r="G367" s="79"/>
      <c r="H367" s="79"/>
    </row>
    <row r="368" spans="2:8" ht="12.75">
      <c r="B368" s="87"/>
      <c r="C368" s="79"/>
      <c r="D368" s="79"/>
      <c r="E368" s="79"/>
      <c r="F368" s="79"/>
      <c r="G368" s="79"/>
      <c r="H368" s="79"/>
    </row>
    <row r="369" spans="2:8" ht="12.75">
      <c r="B369" s="87"/>
      <c r="C369" s="79"/>
      <c r="D369" s="79"/>
      <c r="E369" s="79"/>
      <c r="F369" s="79"/>
      <c r="G369" s="79"/>
      <c r="H369" s="79"/>
    </row>
    <row r="370" spans="2:8" ht="12.75">
      <c r="B370" s="87"/>
      <c r="C370" s="79"/>
      <c r="D370" s="79"/>
      <c r="E370" s="79"/>
      <c r="F370" s="79"/>
      <c r="G370" s="79"/>
      <c r="H370" s="79"/>
    </row>
    <row r="371" spans="2:8" ht="12.75">
      <c r="B371" s="87"/>
      <c r="C371" s="79"/>
      <c r="D371" s="79"/>
      <c r="E371" s="79"/>
      <c r="F371" s="79"/>
      <c r="G371" s="79"/>
      <c r="H371" s="79"/>
    </row>
    <row r="372" spans="2:8" ht="12.75">
      <c r="B372" s="87"/>
      <c r="C372" s="79"/>
      <c r="D372" s="79"/>
      <c r="E372" s="79"/>
      <c r="F372" s="79"/>
      <c r="G372" s="79"/>
      <c r="H372" s="79"/>
    </row>
    <row r="373" spans="2:8" ht="12.75">
      <c r="B373" s="87"/>
      <c r="C373" s="79"/>
      <c r="D373" s="79"/>
      <c r="E373" s="79"/>
      <c r="F373" s="79"/>
      <c r="G373" s="79"/>
      <c r="H373" s="79"/>
    </row>
    <row r="374" spans="2:8" ht="12.75">
      <c r="B374" s="87"/>
      <c r="C374" s="79"/>
      <c r="D374" s="79"/>
      <c r="E374" s="79"/>
      <c r="F374" s="79"/>
      <c r="G374" s="79"/>
      <c r="H374" s="79"/>
    </row>
    <row r="375" spans="2:8" ht="12.75">
      <c r="B375" s="87"/>
      <c r="C375" s="79"/>
      <c r="D375" s="79"/>
      <c r="E375" s="79"/>
      <c r="F375" s="79"/>
      <c r="G375" s="79"/>
      <c r="H375" s="79"/>
    </row>
    <row r="376" spans="2:8" ht="12.75">
      <c r="B376" s="87"/>
      <c r="C376" s="79"/>
      <c r="D376" s="79"/>
      <c r="E376" s="79"/>
      <c r="F376" s="79"/>
      <c r="G376" s="79"/>
      <c r="H376" s="79"/>
    </row>
    <row r="377" spans="2:8" ht="12.75">
      <c r="B377" s="87"/>
      <c r="C377" s="79"/>
      <c r="D377" s="79"/>
      <c r="E377" s="79"/>
      <c r="F377" s="79"/>
      <c r="G377" s="79"/>
      <c r="H377" s="79"/>
    </row>
    <row r="378" spans="2:8" ht="12.75">
      <c r="B378" s="87"/>
      <c r="C378" s="79"/>
      <c r="D378" s="79"/>
      <c r="E378" s="79"/>
      <c r="F378" s="79"/>
      <c r="G378" s="79"/>
      <c r="H378" s="79"/>
    </row>
    <row r="379" spans="2:8" ht="12.75">
      <c r="B379" s="87"/>
      <c r="C379" s="79"/>
      <c r="D379" s="79"/>
      <c r="E379" s="79"/>
      <c r="F379" s="79"/>
      <c r="G379" s="79"/>
      <c r="H379" s="79"/>
    </row>
    <row r="380" spans="2:8" ht="12.75">
      <c r="B380" s="87"/>
      <c r="C380" s="79"/>
      <c r="D380" s="79"/>
      <c r="E380" s="79"/>
      <c r="F380" s="79"/>
      <c r="G380" s="79"/>
      <c r="H380" s="79"/>
    </row>
    <row r="381" spans="2:8" ht="12.75">
      <c r="B381" s="87"/>
      <c r="C381" s="79"/>
      <c r="D381" s="79"/>
      <c r="E381" s="79"/>
      <c r="F381" s="79"/>
      <c r="G381" s="79"/>
      <c r="H381" s="79"/>
    </row>
    <row r="382" spans="2:8" ht="12.75">
      <c r="B382" s="87"/>
      <c r="C382" s="79"/>
      <c r="D382" s="79"/>
      <c r="E382" s="79"/>
      <c r="F382" s="79"/>
      <c r="G382" s="79"/>
      <c r="H382" s="79"/>
    </row>
    <row r="383" spans="2:8" ht="12.75">
      <c r="B383" s="87"/>
      <c r="C383" s="79"/>
      <c r="D383" s="79"/>
      <c r="E383" s="79"/>
      <c r="F383" s="79"/>
      <c r="G383" s="79"/>
      <c r="H383" s="79"/>
    </row>
    <row r="384" spans="2:8" ht="12.75">
      <c r="B384" s="87"/>
      <c r="C384" s="79"/>
      <c r="D384" s="79"/>
      <c r="E384" s="79"/>
      <c r="F384" s="79"/>
      <c r="G384" s="79"/>
      <c r="H384" s="79"/>
    </row>
    <row r="385" spans="2:8" ht="12.75">
      <c r="B385" s="87"/>
      <c r="C385" s="79"/>
      <c r="D385" s="79"/>
      <c r="E385" s="79"/>
      <c r="F385" s="79"/>
      <c r="G385" s="79"/>
      <c r="H385" s="79"/>
    </row>
    <row r="386" spans="2:8" ht="12.75">
      <c r="B386" s="87"/>
      <c r="C386" s="79"/>
      <c r="D386" s="79"/>
      <c r="E386" s="79"/>
      <c r="F386" s="79"/>
      <c r="G386" s="79"/>
      <c r="H386" s="79"/>
    </row>
    <row r="387" spans="2:8" ht="12.75">
      <c r="B387" s="87"/>
      <c r="C387" s="79"/>
      <c r="D387" s="79"/>
      <c r="E387" s="79"/>
      <c r="F387" s="79"/>
      <c r="G387" s="79"/>
      <c r="H387" s="79"/>
    </row>
    <row r="388" spans="2:8" ht="12.75">
      <c r="B388" s="87"/>
      <c r="C388" s="79"/>
      <c r="D388" s="79"/>
      <c r="E388" s="79"/>
      <c r="F388" s="79"/>
      <c r="G388" s="79"/>
      <c r="H388" s="79"/>
    </row>
    <row r="389" spans="2:8" ht="12.75">
      <c r="B389" s="87"/>
      <c r="C389" s="79"/>
      <c r="D389" s="79"/>
      <c r="E389" s="79"/>
      <c r="F389" s="79"/>
      <c r="G389" s="79"/>
      <c r="H389" s="79"/>
    </row>
    <row r="390" spans="2:8" ht="12.75">
      <c r="B390" s="87"/>
      <c r="C390" s="79"/>
      <c r="D390" s="79"/>
      <c r="E390" s="79"/>
      <c r="F390" s="79"/>
      <c r="G390" s="79"/>
      <c r="H390" s="79"/>
    </row>
    <row r="391" spans="2:8" ht="12.75">
      <c r="B391" s="87"/>
      <c r="C391" s="79"/>
      <c r="D391" s="79"/>
      <c r="E391" s="79"/>
      <c r="F391" s="79"/>
      <c r="G391" s="79"/>
      <c r="H391" s="79"/>
    </row>
    <row r="392" spans="2:8" ht="12.75">
      <c r="B392" s="87"/>
      <c r="C392" s="79"/>
      <c r="D392" s="79"/>
      <c r="E392" s="79"/>
      <c r="F392" s="79"/>
      <c r="G392" s="79"/>
      <c r="H392" s="79"/>
    </row>
    <row r="393" spans="2:8" ht="12.75">
      <c r="B393" s="87"/>
      <c r="C393" s="79"/>
      <c r="D393" s="79"/>
      <c r="E393" s="79"/>
      <c r="F393" s="79"/>
      <c r="G393" s="79"/>
      <c r="H393" s="79"/>
    </row>
    <row r="394" spans="2:8" ht="12.75">
      <c r="B394" s="87"/>
      <c r="C394" s="79"/>
      <c r="D394" s="79"/>
      <c r="E394" s="79"/>
      <c r="F394" s="79"/>
      <c r="G394" s="79"/>
      <c r="H394" s="79"/>
    </row>
    <row r="395" spans="2:8" ht="12.75">
      <c r="B395" s="87"/>
      <c r="C395" s="79"/>
      <c r="D395" s="79"/>
      <c r="E395" s="79"/>
      <c r="F395" s="79"/>
      <c r="G395" s="79"/>
      <c r="H395" s="79"/>
    </row>
    <row r="396" spans="2:8" ht="12.75">
      <c r="B396" s="87"/>
      <c r="C396" s="79"/>
      <c r="D396" s="79"/>
      <c r="E396" s="79"/>
      <c r="F396" s="79"/>
      <c r="G396" s="79"/>
      <c r="H396" s="79"/>
    </row>
    <row r="397" spans="2:8" ht="12.75">
      <c r="B397" s="87"/>
      <c r="C397" s="79"/>
      <c r="D397" s="79"/>
      <c r="E397" s="79"/>
      <c r="F397" s="79"/>
      <c r="G397" s="79"/>
      <c r="H397" s="79"/>
    </row>
    <row r="398" spans="2:8" ht="12.75">
      <c r="B398" s="87"/>
      <c r="C398" s="79"/>
      <c r="D398" s="79"/>
      <c r="E398" s="79"/>
      <c r="F398" s="79"/>
      <c r="G398" s="79"/>
      <c r="H398" s="79"/>
    </row>
    <row r="399" spans="2:8" ht="12.75">
      <c r="B399" s="87"/>
      <c r="C399" s="79"/>
      <c r="D399" s="79"/>
      <c r="E399" s="79"/>
      <c r="F399" s="79"/>
      <c r="G399" s="79"/>
      <c r="H399" s="79"/>
    </row>
    <row r="400" spans="2:8" ht="12.75">
      <c r="B400" s="87"/>
      <c r="C400" s="79"/>
      <c r="D400" s="79"/>
      <c r="E400" s="79"/>
      <c r="F400" s="79"/>
      <c r="G400" s="79"/>
      <c r="H400" s="79"/>
    </row>
    <row r="401" spans="2:8" ht="12.75">
      <c r="B401" s="87"/>
      <c r="C401" s="79"/>
      <c r="D401" s="79"/>
      <c r="E401" s="79"/>
      <c r="F401" s="79"/>
      <c r="G401" s="79"/>
      <c r="H401" s="79"/>
    </row>
    <row r="402" spans="2:8" ht="12.75">
      <c r="B402" s="87"/>
      <c r="C402" s="79"/>
      <c r="D402" s="79"/>
      <c r="E402" s="79"/>
      <c r="F402" s="79"/>
      <c r="G402" s="79"/>
      <c r="H402" s="79"/>
    </row>
    <row r="403" spans="2:8" ht="12.75">
      <c r="B403" s="87"/>
      <c r="C403" s="79"/>
      <c r="D403" s="79"/>
      <c r="E403" s="79"/>
      <c r="F403" s="79"/>
      <c r="G403" s="79"/>
      <c r="H403" s="79"/>
    </row>
    <row r="404" spans="2:8" ht="12.75">
      <c r="B404" s="87"/>
      <c r="C404" s="79"/>
      <c r="D404" s="79"/>
      <c r="E404" s="79"/>
      <c r="F404" s="79"/>
      <c r="G404" s="79"/>
      <c r="H404" s="79"/>
    </row>
    <row r="405" spans="2:8" ht="12.75">
      <c r="B405" s="87"/>
      <c r="C405" s="79"/>
      <c r="D405" s="79"/>
      <c r="E405" s="79"/>
      <c r="F405" s="79"/>
      <c r="G405" s="79"/>
      <c r="H405" s="79"/>
    </row>
    <row r="406" spans="2:8" ht="12.75">
      <c r="B406" s="87"/>
      <c r="C406" s="79"/>
      <c r="D406" s="79"/>
      <c r="E406" s="79"/>
      <c r="F406" s="79"/>
      <c r="G406" s="79"/>
      <c r="H406" s="79"/>
    </row>
    <row r="407" spans="2:8" ht="12.75">
      <c r="B407" s="87"/>
      <c r="C407" s="79"/>
      <c r="D407" s="79"/>
      <c r="E407" s="79"/>
      <c r="F407" s="79"/>
      <c r="G407" s="79"/>
      <c r="H407" s="79"/>
    </row>
    <row r="408" spans="2:8" ht="12.75">
      <c r="B408" s="87"/>
      <c r="C408" s="79"/>
      <c r="D408" s="79"/>
      <c r="E408" s="79"/>
      <c r="F408" s="79"/>
      <c r="G408" s="79"/>
      <c r="H408" s="79"/>
    </row>
    <row r="409" spans="2:8" ht="12.75">
      <c r="B409" s="87"/>
      <c r="C409" s="79"/>
      <c r="D409" s="79"/>
      <c r="E409" s="79"/>
      <c r="F409" s="79"/>
      <c r="G409" s="79"/>
      <c r="H409" s="79"/>
    </row>
    <row r="410" spans="2:8" ht="12.75">
      <c r="B410" s="87"/>
      <c r="C410" s="79"/>
      <c r="D410" s="79"/>
      <c r="E410" s="79"/>
      <c r="F410" s="79"/>
      <c r="G410" s="79"/>
      <c r="H410" s="79"/>
    </row>
    <row r="411" spans="2:8" ht="12.75">
      <c r="B411" s="87"/>
      <c r="C411" s="79"/>
      <c r="D411" s="79"/>
      <c r="E411" s="79"/>
      <c r="F411" s="79"/>
      <c r="G411" s="79"/>
      <c r="H411" s="79"/>
    </row>
    <row r="412" spans="2:8" ht="12.75">
      <c r="B412" s="87"/>
      <c r="C412" s="79"/>
      <c r="D412" s="79"/>
      <c r="E412" s="79"/>
      <c r="F412" s="79"/>
      <c r="G412" s="79"/>
      <c r="H412" s="79"/>
    </row>
    <row r="413" spans="2:8" ht="12.75">
      <c r="B413" s="87"/>
      <c r="C413" s="79"/>
      <c r="D413" s="79"/>
      <c r="E413" s="79"/>
      <c r="F413" s="79"/>
      <c r="G413" s="79"/>
      <c r="H413" s="79"/>
    </row>
    <row r="414" spans="2:8" ht="12.75">
      <c r="B414" s="87"/>
      <c r="C414" s="79"/>
      <c r="D414" s="79"/>
      <c r="E414" s="79"/>
      <c r="F414" s="79"/>
      <c r="G414" s="79"/>
      <c r="H414" s="79"/>
    </row>
    <row r="415" spans="2:8" ht="12.75">
      <c r="B415" s="87"/>
      <c r="C415" s="79"/>
      <c r="D415" s="79"/>
      <c r="E415" s="79"/>
      <c r="F415" s="79"/>
      <c r="G415" s="79"/>
      <c r="H415" s="79"/>
    </row>
    <row r="416" spans="2:8" ht="12.75">
      <c r="B416" s="87"/>
      <c r="C416" s="79"/>
      <c r="D416" s="79"/>
      <c r="E416" s="79"/>
      <c r="F416" s="79"/>
      <c r="G416" s="79"/>
      <c r="H416" s="79"/>
    </row>
    <row r="417" spans="2:8" ht="12.75">
      <c r="B417" s="87"/>
      <c r="C417" s="79"/>
      <c r="D417" s="79"/>
      <c r="E417" s="79"/>
      <c r="F417" s="79"/>
      <c r="G417" s="79"/>
      <c r="H417" s="79"/>
    </row>
    <row r="418" spans="2:8" ht="12.75">
      <c r="B418" s="87"/>
      <c r="C418" s="79"/>
      <c r="D418" s="79"/>
      <c r="E418" s="79"/>
      <c r="F418" s="79"/>
      <c r="G418" s="79"/>
      <c r="H418" s="79"/>
    </row>
    <row r="419" spans="2:8" ht="12.75">
      <c r="B419" s="87"/>
      <c r="C419" s="79"/>
      <c r="D419" s="79"/>
      <c r="E419" s="79"/>
      <c r="F419" s="79"/>
      <c r="G419" s="79"/>
      <c r="H419" s="79"/>
    </row>
    <row r="420" spans="2:8" ht="12.75">
      <c r="B420" s="79"/>
      <c r="C420" s="79"/>
      <c r="D420" s="79"/>
      <c r="E420" s="79"/>
      <c r="F420" s="79"/>
      <c r="G420" s="79"/>
      <c r="H420" s="79"/>
    </row>
    <row r="421" spans="2:8" ht="12.75">
      <c r="B421" s="79"/>
      <c r="C421" s="79"/>
      <c r="D421" s="79"/>
      <c r="E421" s="79"/>
      <c r="F421" s="79"/>
      <c r="G421" s="79"/>
      <c r="H421" s="79"/>
    </row>
    <row r="422" spans="2:8" ht="12.75">
      <c r="B422" s="79"/>
      <c r="C422" s="79"/>
      <c r="D422" s="79"/>
      <c r="E422" s="79"/>
      <c r="F422" s="79"/>
      <c r="G422" s="79"/>
      <c r="H422" s="79"/>
    </row>
    <row r="423" spans="2:8" ht="12.75">
      <c r="B423" s="79"/>
      <c r="C423" s="79"/>
      <c r="D423" s="79"/>
      <c r="E423" s="79"/>
      <c r="F423" s="79"/>
      <c r="G423" s="79"/>
      <c r="H423" s="79"/>
    </row>
    <row r="424" spans="2:8" ht="12.75">
      <c r="B424" s="79"/>
      <c r="C424" s="79"/>
      <c r="D424" s="79"/>
      <c r="E424" s="79"/>
      <c r="F424" s="79"/>
      <c r="G424" s="79"/>
      <c r="H424" s="79"/>
    </row>
    <row r="425" spans="2:8" ht="12.75">
      <c r="B425" s="79"/>
      <c r="C425" s="79"/>
      <c r="D425" s="79"/>
      <c r="E425" s="79"/>
      <c r="F425" s="79"/>
      <c r="G425" s="79"/>
      <c r="H425" s="79"/>
    </row>
    <row r="426" spans="2:8" ht="12.75">
      <c r="B426" s="79"/>
      <c r="C426" s="79"/>
      <c r="D426" s="79"/>
      <c r="E426" s="79"/>
      <c r="F426" s="79"/>
      <c r="G426" s="79"/>
      <c r="H426" s="79"/>
    </row>
    <row r="427" spans="2:8" ht="12.75">
      <c r="B427" s="79"/>
      <c r="C427" s="79"/>
      <c r="D427" s="79"/>
      <c r="E427" s="79"/>
      <c r="F427" s="79"/>
      <c r="G427" s="79"/>
      <c r="H427" s="79"/>
    </row>
    <row r="428" spans="2:8" ht="12.75">
      <c r="B428" s="79"/>
      <c r="C428" s="79"/>
      <c r="D428" s="79"/>
      <c r="E428" s="79"/>
      <c r="F428" s="79"/>
      <c r="G428" s="79"/>
      <c r="H428" s="79"/>
    </row>
    <row r="429" spans="2:8" ht="12.75">
      <c r="B429" s="79"/>
      <c r="C429" s="79"/>
      <c r="D429" s="79"/>
      <c r="E429" s="79"/>
      <c r="F429" s="79"/>
      <c r="G429" s="79"/>
      <c r="H429" s="79"/>
    </row>
    <row r="430" spans="2:8" ht="12.75">
      <c r="B430" s="79"/>
      <c r="C430" s="79"/>
      <c r="D430" s="79"/>
      <c r="E430" s="79"/>
      <c r="F430" s="79"/>
      <c r="G430" s="79"/>
      <c r="H430" s="79"/>
    </row>
    <row r="431" spans="2:8" ht="12.75">
      <c r="B431" s="79"/>
      <c r="C431" s="79"/>
      <c r="D431" s="79"/>
      <c r="E431" s="79"/>
      <c r="F431" s="79"/>
      <c r="G431" s="79"/>
      <c r="H431" s="79"/>
    </row>
    <row r="432" spans="2:8" ht="12.75">
      <c r="B432" s="79"/>
      <c r="C432" s="79"/>
      <c r="D432" s="79"/>
      <c r="E432" s="79"/>
      <c r="F432" s="79"/>
      <c r="G432" s="79"/>
      <c r="H432" s="79"/>
    </row>
    <row r="433" spans="2:8" ht="12.75">
      <c r="B433" s="79"/>
      <c r="C433" s="79"/>
      <c r="D433" s="79"/>
      <c r="E433" s="79"/>
      <c r="F433" s="79"/>
      <c r="G433" s="79"/>
      <c r="H433" s="79"/>
    </row>
    <row r="434" spans="2:8" ht="12.75">
      <c r="B434" s="79"/>
      <c r="C434" s="79"/>
      <c r="D434" s="79"/>
      <c r="E434" s="79"/>
      <c r="F434" s="79"/>
      <c r="G434" s="79"/>
      <c r="H434" s="79"/>
    </row>
    <row r="435" spans="2:8" ht="12.75">
      <c r="B435" s="79"/>
      <c r="C435" s="79"/>
      <c r="D435" s="79"/>
      <c r="E435" s="79"/>
      <c r="F435" s="79"/>
      <c r="G435" s="79"/>
      <c r="H435" s="79"/>
    </row>
    <row r="436" spans="2:8" ht="12.75">
      <c r="B436" s="79"/>
      <c r="C436" s="79"/>
      <c r="D436" s="79"/>
      <c r="E436" s="79"/>
      <c r="F436" s="79"/>
      <c r="G436" s="79"/>
      <c r="H436" s="79"/>
    </row>
    <row r="437" spans="2:8" ht="12.75">
      <c r="B437" s="79"/>
      <c r="C437" s="79"/>
      <c r="D437" s="79"/>
      <c r="E437" s="79"/>
      <c r="F437" s="79"/>
      <c r="G437" s="79"/>
      <c r="H437" s="79"/>
    </row>
    <row r="438" spans="2:8" ht="12.75">
      <c r="B438" s="79"/>
      <c r="C438" s="79"/>
      <c r="D438" s="79"/>
      <c r="E438" s="79"/>
      <c r="F438" s="79"/>
      <c r="G438" s="79"/>
      <c r="H438" s="79"/>
    </row>
    <row r="439" spans="2:8" ht="12.75">
      <c r="B439" s="79"/>
      <c r="C439" s="79"/>
      <c r="D439" s="79"/>
      <c r="E439" s="79"/>
      <c r="F439" s="79"/>
      <c r="G439" s="79"/>
      <c r="H439" s="79"/>
    </row>
    <row r="440" spans="2:8" ht="12.75">
      <c r="B440" s="79"/>
      <c r="C440" s="79"/>
      <c r="D440" s="79"/>
      <c r="E440" s="79"/>
      <c r="F440" s="79"/>
      <c r="G440" s="79"/>
      <c r="H440" s="79"/>
    </row>
    <row r="441" spans="2:8" ht="12.75">
      <c r="B441" s="79"/>
      <c r="C441" s="79"/>
      <c r="D441" s="79"/>
      <c r="E441" s="79"/>
      <c r="F441" s="79"/>
      <c r="G441" s="79"/>
      <c r="H441" s="79"/>
    </row>
    <row r="442" spans="2:8" ht="12.75">
      <c r="B442" s="79"/>
      <c r="C442" s="79"/>
      <c r="D442" s="79"/>
      <c r="E442" s="79"/>
      <c r="F442" s="79"/>
      <c r="G442" s="79"/>
      <c r="H442" s="79"/>
    </row>
    <row r="443" spans="2:8" ht="12.75">
      <c r="B443" s="79"/>
      <c r="C443" s="79"/>
      <c r="D443" s="79"/>
      <c r="E443" s="79"/>
      <c r="F443" s="79"/>
      <c r="G443" s="79"/>
      <c r="H443" s="79"/>
    </row>
    <row r="444" spans="2:8" ht="12.75">
      <c r="B444" s="79"/>
      <c r="C444" s="79"/>
      <c r="D444" s="79"/>
      <c r="E444" s="79"/>
      <c r="F444" s="79"/>
      <c r="G444" s="79"/>
      <c r="H444" s="79"/>
    </row>
    <row r="445" spans="4:8" ht="12.75">
      <c r="D445" s="79"/>
      <c r="E445" s="79"/>
      <c r="F445" s="79"/>
      <c r="G445" s="79"/>
      <c r="H445" s="79"/>
    </row>
    <row r="446" spans="4:8" ht="12.75">
      <c r="D446" s="79"/>
      <c r="E446" s="79"/>
      <c r="F446" s="79"/>
      <c r="G446" s="79"/>
      <c r="H446" s="79"/>
    </row>
    <row r="447" spans="4:8" ht="12.75">
      <c r="D447" s="79"/>
      <c r="E447" s="79"/>
      <c r="F447" s="79"/>
      <c r="G447" s="79"/>
      <c r="H447" s="79"/>
    </row>
    <row r="448" spans="4:8" ht="12.75">
      <c r="D448" s="79"/>
      <c r="E448" s="79"/>
      <c r="F448" s="79"/>
      <c r="G448" s="79"/>
      <c r="H448" s="79"/>
    </row>
    <row r="449" spans="4:8" ht="12.75">
      <c r="D449" s="79"/>
      <c r="E449" s="79"/>
      <c r="F449" s="79"/>
      <c r="G449" s="79"/>
      <c r="H449" s="79"/>
    </row>
    <row r="450" spans="4:8" ht="12.75">
      <c r="D450" s="79"/>
      <c r="E450" s="79"/>
      <c r="F450" s="79"/>
      <c r="G450" s="79"/>
      <c r="H450" s="79"/>
    </row>
    <row r="451" spans="4:8" ht="12.75">
      <c r="D451" s="79"/>
      <c r="E451" s="79"/>
      <c r="F451" s="79"/>
      <c r="G451" s="79"/>
      <c r="H451" s="79"/>
    </row>
    <row r="452" spans="4:8" ht="12.75">
      <c r="D452" s="79"/>
      <c r="E452" s="79"/>
      <c r="F452" s="79"/>
      <c r="G452" s="79"/>
      <c r="H452" s="79"/>
    </row>
    <row r="453" spans="4:8" ht="12.75">
      <c r="D453" s="79"/>
      <c r="E453" s="79"/>
      <c r="F453" s="79"/>
      <c r="G453" s="79"/>
      <c r="H453" s="79"/>
    </row>
    <row r="454" spans="4:8" ht="12.75">
      <c r="D454" s="79"/>
      <c r="E454" s="79"/>
      <c r="F454" s="79"/>
      <c r="G454" s="79"/>
      <c r="H454" s="79"/>
    </row>
    <row r="455" spans="4:8" ht="12.75">
      <c r="D455" s="79"/>
      <c r="E455" s="79"/>
      <c r="F455" s="79"/>
      <c r="G455" s="79"/>
      <c r="H455" s="79"/>
    </row>
    <row r="456" spans="4:8" ht="12.75">
      <c r="D456" s="79"/>
      <c r="E456" s="79"/>
      <c r="F456" s="79"/>
      <c r="G456" s="79"/>
      <c r="H456" s="79"/>
    </row>
    <row r="457" spans="4:8" ht="12.75">
      <c r="D457" s="79"/>
      <c r="E457" s="79"/>
      <c r="F457" s="79"/>
      <c r="G457" s="79"/>
      <c r="H457" s="79"/>
    </row>
    <row r="458" spans="4:8" ht="12.75">
      <c r="D458" s="79"/>
      <c r="E458" s="79"/>
      <c r="F458" s="79"/>
      <c r="G458" s="79"/>
      <c r="H458" s="79"/>
    </row>
    <row r="459" spans="4:8" ht="12.75">
      <c r="D459" s="79"/>
      <c r="E459" s="79"/>
      <c r="F459" s="79"/>
      <c r="G459" s="79"/>
      <c r="H459" s="79"/>
    </row>
    <row r="460" spans="4:8" ht="12.75">
      <c r="D460" s="79"/>
      <c r="E460" s="79"/>
      <c r="F460" s="79"/>
      <c r="G460" s="79"/>
      <c r="H460" s="79"/>
    </row>
    <row r="461" spans="4:8" ht="12.75">
      <c r="D461" s="79"/>
      <c r="E461" s="79"/>
      <c r="F461" s="79"/>
      <c r="G461" s="79"/>
      <c r="H461" s="79"/>
    </row>
    <row r="462" spans="4:8" ht="12.75">
      <c r="D462" s="79"/>
      <c r="E462" s="79"/>
      <c r="F462" s="79"/>
      <c r="G462" s="79"/>
      <c r="H462" s="79"/>
    </row>
    <row r="463" spans="4:8" ht="12.75">
      <c r="D463" s="79"/>
      <c r="E463" s="79"/>
      <c r="F463" s="79"/>
      <c r="G463" s="79"/>
      <c r="H463" s="79"/>
    </row>
    <row r="464" spans="4:8" ht="12.75">
      <c r="D464" s="79"/>
      <c r="E464" s="79"/>
      <c r="F464" s="79"/>
      <c r="G464" s="79"/>
      <c r="H464" s="79"/>
    </row>
    <row r="465" spans="4:8" ht="12.75">
      <c r="D465" s="79"/>
      <c r="E465" s="79"/>
      <c r="F465" s="79"/>
      <c r="G465" s="79"/>
      <c r="H465" s="79"/>
    </row>
    <row r="466" spans="4:8" ht="12.75">
      <c r="D466" s="79"/>
      <c r="E466" s="79"/>
      <c r="F466" s="79"/>
      <c r="G466" s="79"/>
      <c r="H466" s="79"/>
    </row>
    <row r="467" spans="4:8" ht="12.75">
      <c r="D467" s="79"/>
      <c r="E467" s="79"/>
      <c r="F467" s="79"/>
      <c r="G467" s="79"/>
      <c r="H467" s="79"/>
    </row>
    <row r="468" spans="4:8" ht="12.75">
      <c r="D468" s="79"/>
      <c r="E468" s="79"/>
      <c r="F468" s="79"/>
      <c r="G468" s="79"/>
      <c r="H468" s="79"/>
    </row>
    <row r="469" spans="4:8" ht="12.75">
      <c r="D469" s="79"/>
      <c r="E469" s="79"/>
      <c r="F469" s="79"/>
      <c r="G469" s="79"/>
      <c r="H469" s="79"/>
    </row>
    <row r="470" spans="4:8" ht="12.75">
      <c r="D470" s="79"/>
      <c r="E470" s="79"/>
      <c r="F470" s="79"/>
      <c r="G470" s="79"/>
      <c r="H470" s="79"/>
    </row>
    <row r="471" spans="4:8" ht="12.75">
      <c r="D471" s="79"/>
      <c r="E471" s="79"/>
      <c r="F471" s="79"/>
      <c r="G471" s="79"/>
      <c r="H471" s="79"/>
    </row>
    <row r="472" spans="4:8" ht="12.75">
      <c r="D472" s="79"/>
      <c r="E472" s="79"/>
      <c r="F472" s="79"/>
      <c r="G472" s="79"/>
      <c r="H472" s="79"/>
    </row>
    <row r="473" spans="4:8" ht="12.75">
      <c r="D473" s="79"/>
      <c r="E473" s="79"/>
      <c r="F473" s="79"/>
      <c r="G473" s="79"/>
      <c r="H473" s="79"/>
    </row>
    <row r="474" spans="4:8" ht="12.75">
      <c r="D474" s="79"/>
      <c r="E474" s="79"/>
      <c r="F474" s="79"/>
      <c r="G474" s="79"/>
      <c r="H474" s="79"/>
    </row>
    <row r="475" spans="4:8" ht="12.75">
      <c r="D475" s="79"/>
      <c r="E475" s="79"/>
      <c r="F475" s="79"/>
      <c r="G475" s="79"/>
      <c r="H475" s="79"/>
    </row>
    <row r="476" spans="4:8" ht="12.75">
      <c r="D476" s="79"/>
      <c r="E476" s="79"/>
      <c r="F476" s="79"/>
      <c r="G476" s="79"/>
      <c r="H476" s="79"/>
    </row>
    <row r="477" spans="4:8" ht="12.75">
      <c r="D477" s="79"/>
      <c r="E477" s="79"/>
      <c r="F477" s="79"/>
      <c r="G477" s="79"/>
      <c r="H477" s="79"/>
    </row>
    <row r="478" spans="4:8" ht="12.75">
      <c r="D478" s="79"/>
      <c r="E478" s="79"/>
      <c r="F478" s="79"/>
      <c r="G478" s="79"/>
      <c r="H478" s="79"/>
    </row>
    <row r="479" spans="4:8" ht="12.75">
      <c r="D479" s="79"/>
      <c r="E479" s="79"/>
      <c r="F479" s="79"/>
      <c r="G479" s="79"/>
      <c r="H479" s="79"/>
    </row>
    <row r="480" spans="4:8" ht="12.75">
      <c r="D480" s="79"/>
      <c r="E480" s="79"/>
      <c r="F480" s="79"/>
      <c r="G480" s="79"/>
      <c r="H480" s="79"/>
    </row>
    <row r="481" spans="4:8" ht="12.75">
      <c r="D481" s="79"/>
      <c r="E481" s="79"/>
      <c r="F481" s="79"/>
      <c r="G481" s="79"/>
      <c r="H481" s="79"/>
    </row>
    <row r="482" spans="4:8" ht="12.75">
      <c r="D482" s="79"/>
      <c r="E482" s="79"/>
      <c r="F482" s="79"/>
      <c r="G482" s="79"/>
      <c r="H482" s="79"/>
    </row>
    <row r="483" spans="4:8" ht="12.75">
      <c r="D483" s="79"/>
      <c r="E483" s="79"/>
      <c r="F483" s="79"/>
      <c r="G483" s="79"/>
      <c r="H483" s="79"/>
    </row>
    <row r="484" spans="4:8" ht="12.75">
      <c r="D484" s="79"/>
      <c r="E484" s="79"/>
      <c r="F484" s="79"/>
      <c r="G484" s="79"/>
      <c r="H484" s="79"/>
    </row>
    <row r="485" spans="4:8" ht="12.75">
      <c r="D485" s="79"/>
      <c r="E485" s="79"/>
      <c r="F485" s="79"/>
      <c r="G485" s="79"/>
      <c r="H485" s="79"/>
    </row>
    <row r="486" spans="4:8" ht="12.75">
      <c r="D486" s="79"/>
      <c r="E486" s="79"/>
      <c r="F486" s="79"/>
      <c r="G486" s="79"/>
      <c r="H486" s="79"/>
    </row>
    <row r="487" spans="4:8" ht="12.75">
      <c r="D487" s="79"/>
      <c r="E487" s="79"/>
      <c r="F487" s="79"/>
      <c r="G487" s="79"/>
      <c r="H487" s="79"/>
    </row>
    <row r="488" spans="4:8" ht="12.75">
      <c r="D488" s="79"/>
      <c r="E488" s="79"/>
      <c r="F488" s="79"/>
      <c r="G488" s="79"/>
      <c r="H488" s="79"/>
    </row>
    <row r="489" spans="4:8" ht="12.75">
      <c r="D489" s="79"/>
      <c r="E489" s="79"/>
      <c r="F489" s="79"/>
      <c r="G489" s="79"/>
      <c r="H489" s="79"/>
    </row>
    <row r="490" spans="4:8" ht="12.75">
      <c r="D490" s="79"/>
      <c r="E490" s="79"/>
      <c r="F490" s="79"/>
      <c r="G490" s="79"/>
      <c r="H490" s="79"/>
    </row>
    <row r="491" spans="4:8" ht="12.75">
      <c r="D491" s="79"/>
      <c r="E491" s="79"/>
      <c r="F491" s="79"/>
      <c r="G491" s="79"/>
      <c r="H491" s="79"/>
    </row>
  </sheetData>
  <mergeCells count="1">
    <mergeCell ref="A48:B48"/>
  </mergeCells>
  <printOptions gridLines="1" horizontalCentered="1"/>
  <pageMargins left="0.3937007874015748" right="0.3937007874015748" top="0.7874015748031497" bottom="0.52" header="0.5118110236220472" footer="0.24"/>
  <pageSetup horizontalDpi="600" verticalDpi="600" orientation="landscape" paperSize="9" scale="95" r:id="rId1"/>
  <headerFooter alignWithMargins="0">
    <oddHeader>&amp;C&amp;"Arial CE,Pogrubiony"&amp;11Wykonanie dochodów budżetu powiatu Opole za I półrocze 2006 roku&amp;R&amp;9Załącznik Nr 1b&amp;8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4" bestFit="1" customWidth="1"/>
    <col min="2" max="2" width="62.125" style="3" customWidth="1"/>
    <col min="3" max="3" width="6.375" style="3" customWidth="1"/>
    <col min="4" max="6" width="18.875" style="166" customWidth="1"/>
    <col min="7" max="8" width="13.375" style="166" customWidth="1"/>
    <col min="9" max="9" width="13.75390625" style="3" bestFit="1" customWidth="1"/>
    <col min="10" max="16384" width="9.125" style="3" customWidth="1"/>
  </cols>
  <sheetData>
    <row r="1" spans="1:8" s="38" customFormat="1" ht="57.75" customHeight="1">
      <c r="A1" s="144" t="s">
        <v>286</v>
      </c>
      <c r="B1" s="144" t="s">
        <v>663</v>
      </c>
      <c r="C1" s="145" t="s">
        <v>664</v>
      </c>
      <c r="D1" s="61" t="s">
        <v>62</v>
      </c>
      <c r="E1" s="62" t="s">
        <v>226</v>
      </c>
      <c r="F1" s="63" t="s">
        <v>221</v>
      </c>
      <c r="G1" s="146" t="s">
        <v>510</v>
      </c>
      <c r="H1" s="61" t="s">
        <v>227</v>
      </c>
    </row>
    <row r="2" spans="1:8" s="151" customFormat="1" ht="11.25">
      <c r="A2" s="147">
        <v>1</v>
      </c>
      <c r="B2" s="147">
        <v>2</v>
      </c>
      <c r="C2" s="147">
        <v>3</v>
      </c>
      <c r="D2" s="147">
        <v>4</v>
      </c>
      <c r="E2" s="148">
        <v>5</v>
      </c>
      <c r="F2" s="149">
        <v>6</v>
      </c>
      <c r="G2" s="150">
        <v>7</v>
      </c>
      <c r="H2" s="147">
        <v>8</v>
      </c>
    </row>
    <row r="3" spans="1:8" s="154" customFormat="1" ht="24" customHeight="1">
      <c r="A3" s="113" t="s">
        <v>665</v>
      </c>
      <c r="B3" s="114" t="s">
        <v>666</v>
      </c>
      <c r="C3" s="115"/>
      <c r="D3" s="139">
        <f>D32+D37</f>
        <v>514518805</v>
      </c>
      <c r="E3" s="168">
        <f>E32+E37</f>
        <v>532820524</v>
      </c>
      <c r="F3" s="205">
        <f>F32+F37</f>
        <v>223336977.63</v>
      </c>
      <c r="G3" s="152">
        <f>F3/E3</f>
        <v>0.41915986259943694</v>
      </c>
      <c r="H3" s="153">
        <f>F3/$F$3</f>
        <v>1</v>
      </c>
    </row>
    <row r="4" spans="1:8" s="38" customFormat="1" ht="12.75">
      <c r="A4" s="116"/>
      <c r="B4" s="117"/>
      <c r="C4" s="118"/>
      <c r="D4" s="1"/>
      <c r="E4" s="169"/>
      <c r="F4" s="206"/>
      <c r="G4" s="155"/>
      <c r="H4" s="52"/>
    </row>
    <row r="5" spans="1:9" s="154" customFormat="1" ht="24" customHeight="1">
      <c r="A5" s="119" t="s">
        <v>667</v>
      </c>
      <c r="B5" s="120" t="s">
        <v>668</v>
      </c>
      <c r="C5" s="121"/>
      <c r="D5" s="141">
        <f>SUM(D6:D19)</f>
        <v>180834494</v>
      </c>
      <c r="E5" s="170">
        <f>SUM(E6:E19)</f>
        <v>181910442</v>
      </c>
      <c r="F5" s="207">
        <f>SUM(F6:F19)</f>
        <v>82317267.21</v>
      </c>
      <c r="G5" s="156">
        <f aca="true" t="shared" si="0" ref="G5:G45">F5/E5</f>
        <v>0.45251534933876963</v>
      </c>
      <c r="H5" s="157">
        <f aca="true" t="shared" si="1" ref="H5:H37">F5/$F$3</f>
        <v>0.3685787641774849</v>
      </c>
      <c r="I5" s="158"/>
    </row>
    <row r="6" spans="1:10" s="38" customFormat="1" ht="15" customHeight="1">
      <c r="A6" s="122">
        <v>1</v>
      </c>
      <c r="B6" s="123" t="s">
        <v>669</v>
      </c>
      <c r="C6" s="124" t="s">
        <v>579</v>
      </c>
      <c r="D6" s="140">
        <v>56000000</v>
      </c>
      <c r="E6" s="169">
        <v>56000000</v>
      </c>
      <c r="F6" s="206">
        <v>27089250.29</v>
      </c>
      <c r="G6" s="155">
        <f t="shared" si="0"/>
        <v>0.48373661232142856</v>
      </c>
      <c r="H6" s="52">
        <f t="shared" si="1"/>
        <v>0.12129317132104507</v>
      </c>
      <c r="I6" s="158"/>
      <c r="J6" s="159"/>
    </row>
    <row r="7" spans="1:9" s="38" customFormat="1" ht="15" customHeight="1">
      <c r="A7" s="122">
        <v>2</v>
      </c>
      <c r="B7" s="123" t="s">
        <v>639</v>
      </c>
      <c r="C7" s="124" t="s">
        <v>580</v>
      </c>
      <c r="D7" s="140">
        <v>262000</v>
      </c>
      <c r="E7" s="169">
        <v>262000</v>
      </c>
      <c r="F7" s="206">
        <v>122032</v>
      </c>
      <c r="G7" s="155">
        <f t="shared" si="0"/>
        <v>0.46577099236641223</v>
      </c>
      <c r="H7" s="52">
        <f t="shared" si="1"/>
        <v>0.0005464030242325976</v>
      </c>
      <c r="I7" s="158"/>
    </row>
    <row r="8" spans="1:9" s="38" customFormat="1" ht="15" customHeight="1">
      <c r="A8" s="122">
        <v>3</v>
      </c>
      <c r="B8" s="123" t="s">
        <v>640</v>
      </c>
      <c r="C8" s="124" t="s">
        <v>581</v>
      </c>
      <c r="D8" s="140">
        <v>7500</v>
      </c>
      <c r="E8" s="169">
        <v>7500</v>
      </c>
      <c r="F8" s="206">
        <v>4801.53</v>
      </c>
      <c r="G8" s="155">
        <f t="shared" si="0"/>
        <v>0.640204</v>
      </c>
      <c r="H8" s="52">
        <f t="shared" si="1"/>
        <v>2.1499037243866725E-05</v>
      </c>
      <c r="I8" s="158"/>
    </row>
    <row r="9" spans="1:9" s="38" customFormat="1" ht="15" customHeight="1">
      <c r="A9" s="122">
        <v>4</v>
      </c>
      <c r="B9" s="123" t="s">
        <v>670</v>
      </c>
      <c r="C9" s="124" t="s">
        <v>586</v>
      </c>
      <c r="D9" s="140">
        <v>5000000</v>
      </c>
      <c r="E9" s="169">
        <v>5000000</v>
      </c>
      <c r="F9" s="206">
        <v>2085550.01</v>
      </c>
      <c r="G9" s="155">
        <f t="shared" si="0"/>
        <v>0.417110002</v>
      </c>
      <c r="H9" s="52">
        <f t="shared" si="1"/>
        <v>0.009338131249609317</v>
      </c>
      <c r="I9" s="158"/>
    </row>
    <row r="10" spans="1:9" s="38" customFormat="1" ht="15" customHeight="1">
      <c r="A10" s="122">
        <v>5</v>
      </c>
      <c r="B10" s="123" t="s">
        <v>671</v>
      </c>
      <c r="C10" s="124" t="s">
        <v>583</v>
      </c>
      <c r="D10" s="140">
        <v>320000</v>
      </c>
      <c r="E10" s="169">
        <v>320000</v>
      </c>
      <c r="F10" s="206">
        <v>130100.45</v>
      </c>
      <c r="G10" s="155">
        <f t="shared" si="0"/>
        <v>0.40656390625</v>
      </c>
      <c r="H10" s="52">
        <f t="shared" si="1"/>
        <v>0.0005825298227843668</v>
      </c>
      <c r="I10" s="158"/>
    </row>
    <row r="11" spans="1:9" s="38" customFormat="1" ht="15" customHeight="1">
      <c r="A11" s="122">
        <v>6</v>
      </c>
      <c r="B11" s="123" t="s">
        <v>641</v>
      </c>
      <c r="C11" s="124" t="s">
        <v>582</v>
      </c>
      <c r="D11" s="140">
        <v>2100000</v>
      </c>
      <c r="E11" s="169">
        <v>2100000</v>
      </c>
      <c r="F11" s="206">
        <v>1440339.23</v>
      </c>
      <c r="G11" s="155">
        <f t="shared" si="0"/>
        <v>0.6858758238095238</v>
      </c>
      <c r="H11" s="52">
        <f t="shared" si="1"/>
        <v>0.006449174898328725</v>
      </c>
      <c r="I11" s="158"/>
    </row>
    <row r="12" spans="1:9" s="38" customFormat="1" ht="15" customHeight="1">
      <c r="A12" s="122">
        <v>7</v>
      </c>
      <c r="B12" s="123" t="s">
        <v>642</v>
      </c>
      <c r="C12" s="124" t="s">
        <v>584</v>
      </c>
      <c r="D12" s="140">
        <v>1160000</v>
      </c>
      <c r="E12" s="169">
        <v>1160000</v>
      </c>
      <c r="F12" s="206">
        <v>703800.85</v>
      </c>
      <c r="G12" s="155">
        <f t="shared" si="0"/>
        <v>0.6067248706896552</v>
      </c>
      <c r="H12" s="52">
        <f t="shared" si="1"/>
        <v>0.003151295667509119</v>
      </c>
      <c r="I12" s="158"/>
    </row>
    <row r="13" spans="1:9" s="38" customFormat="1" ht="15" customHeight="1">
      <c r="A13" s="122">
        <v>8</v>
      </c>
      <c r="B13" s="123" t="s">
        <v>643</v>
      </c>
      <c r="C13" s="124" t="s">
        <v>585</v>
      </c>
      <c r="D13" s="140">
        <v>17000</v>
      </c>
      <c r="E13" s="169">
        <v>17000</v>
      </c>
      <c r="F13" s="206">
        <v>16596</v>
      </c>
      <c r="G13" s="155">
        <f t="shared" si="0"/>
        <v>0.9762352941176471</v>
      </c>
      <c r="H13" s="52">
        <f t="shared" si="1"/>
        <v>7.430923520194858E-05</v>
      </c>
      <c r="I13" s="158"/>
    </row>
    <row r="14" spans="1:9" s="38" customFormat="1" ht="15" customHeight="1">
      <c r="A14" s="122">
        <v>9</v>
      </c>
      <c r="B14" s="123" t="s">
        <v>280</v>
      </c>
      <c r="C14" s="124" t="s">
        <v>589</v>
      </c>
      <c r="D14" s="140">
        <v>4500000</v>
      </c>
      <c r="E14" s="169">
        <v>4500000</v>
      </c>
      <c r="F14" s="206">
        <v>2770831.44</v>
      </c>
      <c r="G14" s="155">
        <f t="shared" si="0"/>
        <v>0.61574032</v>
      </c>
      <c r="H14" s="52">
        <f t="shared" si="1"/>
        <v>0.012406505494089774</v>
      </c>
      <c r="I14" s="158"/>
    </row>
    <row r="15" spans="1:9" s="38" customFormat="1" ht="15" customHeight="1">
      <c r="A15" s="122">
        <v>10</v>
      </c>
      <c r="B15" s="123" t="s">
        <v>672</v>
      </c>
      <c r="C15" s="124" t="s">
        <v>578</v>
      </c>
      <c r="D15" s="140">
        <v>11500000</v>
      </c>
      <c r="E15" s="169">
        <v>11500000</v>
      </c>
      <c r="F15" s="206">
        <v>5016029.95</v>
      </c>
      <c r="G15" s="155">
        <f t="shared" si="0"/>
        <v>0.43617651739130436</v>
      </c>
      <c r="H15" s="52">
        <f t="shared" si="1"/>
        <v>0.022459469109096675</v>
      </c>
      <c r="I15" s="158"/>
    </row>
    <row r="16" spans="1:9" s="38" customFormat="1" ht="15" customHeight="1">
      <c r="A16" s="122">
        <v>11</v>
      </c>
      <c r="B16" s="123" t="s">
        <v>673</v>
      </c>
      <c r="C16" s="124" t="s">
        <v>577</v>
      </c>
      <c r="D16" s="140">
        <v>99089994</v>
      </c>
      <c r="E16" s="169">
        <v>100165942</v>
      </c>
      <c r="F16" s="206">
        <v>42377430</v>
      </c>
      <c r="G16" s="155">
        <f t="shared" si="0"/>
        <v>0.423072245454448</v>
      </c>
      <c r="H16" s="52">
        <f t="shared" si="1"/>
        <v>0.18974659033044783</v>
      </c>
      <c r="I16" s="158"/>
    </row>
    <row r="17" spans="1:9" s="38" customFormat="1" ht="15" customHeight="1">
      <c r="A17" s="122">
        <v>12</v>
      </c>
      <c r="B17" s="123" t="s">
        <v>473</v>
      </c>
      <c r="C17" s="124" t="s">
        <v>550</v>
      </c>
      <c r="D17" s="140">
        <v>3000</v>
      </c>
      <c r="E17" s="169">
        <v>3000</v>
      </c>
      <c r="F17" s="206">
        <v>3142.5</v>
      </c>
      <c r="G17" s="155">
        <f t="shared" si="0"/>
        <v>1.0475</v>
      </c>
      <c r="H17" s="52">
        <f t="shared" si="1"/>
        <v>1.4070665920831733E-05</v>
      </c>
      <c r="I17" s="158"/>
    </row>
    <row r="18" spans="1:9" s="38" customFormat="1" ht="15" customHeight="1">
      <c r="A18" s="122">
        <v>13</v>
      </c>
      <c r="B18" s="123" t="s">
        <v>677</v>
      </c>
      <c r="C18" s="124" t="s">
        <v>587</v>
      </c>
      <c r="D18" s="140">
        <v>730000</v>
      </c>
      <c r="E18" s="169">
        <v>730000</v>
      </c>
      <c r="F18" s="206">
        <v>477508.6</v>
      </c>
      <c r="G18" s="155">
        <f t="shared" si="0"/>
        <v>0.6541213698630136</v>
      </c>
      <c r="H18" s="52">
        <f t="shared" si="1"/>
        <v>0.0021380633205804523</v>
      </c>
      <c r="I18" s="158"/>
    </row>
    <row r="19" spans="1:9" s="38" customFormat="1" ht="15" customHeight="1">
      <c r="A19" s="122">
        <v>14</v>
      </c>
      <c r="B19" s="123" t="s">
        <v>678</v>
      </c>
      <c r="C19" s="124" t="s">
        <v>588</v>
      </c>
      <c r="D19" s="140">
        <v>145000</v>
      </c>
      <c r="E19" s="169">
        <v>145000</v>
      </c>
      <c r="F19" s="206">
        <v>79854.36</v>
      </c>
      <c r="G19" s="155">
        <f t="shared" si="0"/>
        <v>0.550719724137931</v>
      </c>
      <c r="H19" s="52">
        <f t="shared" si="1"/>
        <v>0.0003575510013943767</v>
      </c>
      <c r="I19" s="158"/>
    </row>
    <row r="20" spans="1:9" s="154" customFormat="1" ht="24" customHeight="1">
      <c r="A20" s="119" t="s">
        <v>679</v>
      </c>
      <c r="B20" s="125" t="s">
        <v>680</v>
      </c>
      <c r="C20" s="121"/>
      <c r="D20" s="141">
        <f>D21+D22+D23</f>
        <v>16300000</v>
      </c>
      <c r="E20" s="170">
        <f>E21+E22+E23</f>
        <v>29300000</v>
      </c>
      <c r="F20" s="207">
        <f>F21+F22+F23</f>
        <v>23516129.78</v>
      </c>
      <c r="G20" s="156">
        <f t="shared" si="0"/>
        <v>0.802598286006826</v>
      </c>
      <c r="H20" s="157">
        <f t="shared" si="1"/>
        <v>0.10529438532547407</v>
      </c>
      <c r="I20" s="158"/>
    </row>
    <row r="21" spans="1:9" s="38" customFormat="1" ht="14.25" customHeight="1">
      <c r="A21" s="122">
        <v>1</v>
      </c>
      <c r="B21" s="123" t="s">
        <v>681</v>
      </c>
      <c r="C21" s="124" t="s">
        <v>569</v>
      </c>
      <c r="D21" s="140">
        <v>1000000</v>
      </c>
      <c r="E21" s="169">
        <v>1000000</v>
      </c>
      <c r="F21" s="206">
        <v>600116.7</v>
      </c>
      <c r="G21" s="155">
        <f t="shared" si="0"/>
        <v>0.6001167</v>
      </c>
      <c r="H21" s="52">
        <f t="shared" si="1"/>
        <v>0.0026870458549600636</v>
      </c>
      <c r="I21" s="158"/>
    </row>
    <row r="22" spans="1:9" s="38" customFormat="1" ht="14.25" customHeight="1">
      <c r="A22" s="122">
        <v>2</v>
      </c>
      <c r="B22" s="123" t="s">
        <v>682</v>
      </c>
      <c r="C22" s="124" t="s">
        <v>568</v>
      </c>
      <c r="D22" s="140">
        <v>1800000</v>
      </c>
      <c r="E22" s="169">
        <v>1800000</v>
      </c>
      <c r="F22" s="206">
        <v>2308541.87</v>
      </c>
      <c r="G22" s="155">
        <f t="shared" si="0"/>
        <v>1.2825232611111113</v>
      </c>
      <c r="H22" s="52">
        <f t="shared" si="1"/>
        <v>0.01033658597200387</v>
      </c>
      <c r="I22" s="158"/>
    </row>
    <row r="23" spans="1:9" s="38" customFormat="1" ht="14.25" customHeight="1">
      <c r="A23" s="122">
        <v>3</v>
      </c>
      <c r="B23" s="123" t="s">
        <v>683</v>
      </c>
      <c r="C23" s="124" t="s">
        <v>721</v>
      </c>
      <c r="D23" s="140">
        <v>13500000</v>
      </c>
      <c r="E23" s="169">
        <v>26500000</v>
      </c>
      <c r="F23" s="206">
        <v>20607471.21</v>
      </c>
      <c r="G23" s="155">
        <f t="shared" si="0"/>
        <v>0.7776404230188679</v>
      </c>
      <c r="H23" s="52">
        <f t="shared" si="1"/>
        <v>0.09227075349851013</v>
      </c>
      <c r="I23" s="158"/>
    </row>
    <row r="24" spans="1:9" s="38" customFormat="1" ht="51.75" customHeight="1">
      <c r="A24" s="119" t="s">
        <v>684</v>
      </c>
      <c r="B24" s="125" t="s">
        <v>685</v>
      </c>
      <c r="C24" s="126"/>
      <c r="D24" s="141">
        <v>180191059</v>
      </c>
      <c r="E24" s="170">
        <v>180769709</v>
      </c>
      <c r="F24" s="207">
        <v>42613968.26</v>
      </c>
      <c r="G24" s="156">
        <f t="shared" si="0"/>
        <v>0.2357362220459181</v>
      </c>
      <c r="H24" s="157">
        <f t="shared" si="1"/>
        <v>0.19080569958548516</v>
      </c>
      <c r="I24" s="158"/>
    </row>
    <row r="25" spans="1:9" s="38" customFormat="1" ht="15" customHeight="1">
      <c r="A25" s="130">
        <v>1</v>
      </c>
      <c r="B25" s="127" t="s">
        <v>686</v>
      </c>
      <c r="C25" s="128" t="s">
        <v>591</v>
      </c>
      <c r="D25" s="142">
        <v>2500000</v>
      </c>
      <c r="E25" s="171">
        <v>2500000</v>
      </c>
      <c r="F25" s="208">
        <v>1751993.28</v>
      </c>
      <c r="G25" s="155">
        <f t="shared" si="0"/>
        <v>0.7007973120000001</v>
      </c>
      <c r="H25" s="52">
        <f t="shared" si="1"/>
        <v>0.007844618023364267</v>
      </c>
      <c r="I25" s="158"/>
    </row>
    <row r="26" spans="1:9" s="38" customFormat="1" ht="15" customHeight="1">
      <c r="A26" s="122">
        <v>2</v>
      </c>
      <c r="B26" s="123" t="s">
        <v>223</v>
      </c>
      <c r="C26" s="124">
        <v>6292</v>
      </c>
      <c r="D26" s="140">
        <v>86456601</v>
      </c>
      <c r="E26" s="169">
        <v>85375769</v>
      </c>
      <c r="F26" s="206">
        <v>9144505.44</v>
      </c>
      <c r="G26" s="155">
        <f t="shared" si="0"/>
        <v>0.10710890861785385</v>
      </c>
      <c r="H26" s="52">
        <f t="shared" si="1"/>
        <v>0.040944878618128365</v>
      </c>
      <c r="I26" s="158"/>
    </row>
    <row r="27" spans="1:9" s="38" customFormat="1" ht="15" customHeight="1">
      <c r="A27" s="130">
        <v>3</v>
      </c>
      <c r="B27" s="127" t="s">
        <v>224</v>
      </c>
      <c r="C27" s="128">
        <v>6612</v>
      </c>
      <c r="D27" s="142">
        <v>25755212</v>
      </c>
      <c r="E27" s="171">
        <v>26314758</v>
      </c>
      <c r="F27" s="208">
        <v>3563479.53</v>
      </c>
      <c r="G27" s="155">
        <f t="shared" si="0"/>
        <v>0.13541752996550452</v>
      </c>
      <c r="H27" s="52">
        <f t="shared" si="1"/>
        <v>0.015955618132809064</v>
      </c>
      <c r="I27" s="158"/>
    </row>
    <row r="28" spans="1:9" s="38" customFormat="1" ht="24" customHeight="1">
      <c r="A28" s="119" t="s">
        <v>687</v>
      </c>
      <c r="B28" s="125" t="s">
        <v>688</v>
      </c>
      <c r="C28" s="129"/>
      <c r="D28" s="141">
        <f>SUM(D29:D31)</f>
        <v>93248230</v>
      </c>
      <c r="E28" s="170">
        <f>SUM(E29:E31)</f>
        <v>95607349</v>
      </c>
      <c r="F28" s="207">
        <f>SUM(F29:F31)</f>
        <v>57349267</v>
      </c>
      <c r="G28" s="156">
        <f t="shared" si="0"/>
        <v>0.5998416188696959</v>
      </c>
      <c r="H28" s="157">
        <f t="shared" si="1"/>
        <v>0.2567835725573842</v>
      </c>
      <c r="I28" s="158"/>
    </row>
    <row r="29" spans="1:9" s="38" customFormat="1" ht="15" customHeight="1">
      <c r="A29" s="130">
        <v>1</v>
      </c>
      <c r="B29" s="127" t="s">
        <v>281</v>
      </c>
      <c r="C29" s="131">
        <v>2920</v>
      </c>
      <c r="D29" s="142">
        <v>87835703</v>
      </c>
      <c r="E29" s="171">
        <v>88795131</v>
      </c>
      <c r="F29" s="208">
        <v>54643158</v>
      </c>
      <c r="G29" s="155">
        <f t="shared" si="0"/>
        <v>0.6153846205824056</v>
      </c>
      <c r="H29" s="52">
        <f t="shared" si="1"/>
        <v>0.24466686430460585</v>
      </c>
      <c r="I29" s="158"/>
    </row>
    <row r="30" spans="1:9" s="38" customFormat="1" ht="15" customHeight="1">
      <c r="A30" s="130">
        <v>2</v>
      </c>
      <c r="B30" s="127" t="s">
        <v>546</v>
      </c>
      <c r="C30" s="131">
        <v>2920</v>
      </c>
      <c r="D30" s="142"/>
      <c r="E30" s="171">
        <v>5412218</v>
      </c>
      <c r="F30" s="208">
        <v>2706109</v>
      </c>
      <c r="G30" s="155">
        <f t="shared" si="0"/>
        <v>0.5</v>
      </c>
      <c r="H30" s="52">
        <f t="shared" si="1"/>
        <v>0.012116708252778373</v>
      </c>
      <c r="I30" s="158"/>
    </row>
    <row r="31" spans="1:9" s="38" customFormat="1" ht="15" customHeight="1">
      <c r="A31" s="130">
        <v>3</v>
      </c>
      <c r="B31" s="167" t="s">
        <v>225</v>
      </c>
      <c r="C31" s="131">
        <v>2790</v>
      </c>
      <c r="D31" s="142">
        <v>5412527</v>
      </c>
      <c r="E31" s="171">
        <v>1400000</v>
      </c>
      <c r="F31" s="208"/>
      <c r="G31" s="155">
        <f t="shared" si="0"/>
        <v>0</v>
      </c>
      <c r="H31" s="52">
        <f t="shared" si="1"/>
        <v>0</v>
      </c>
      <c r="I31" s="158"/>
    </row>
    <row r="32" spans="1:9" s="162" customFormat="1" ht="24" customHeight="1">
      <c r="A32" s="132" t="s">
        <v>689</v>
      </c>
      <c r="B32" s="133" t="s">
        <v>690</v>
      </c>
      <c r="C32" s="134"/>
      <c r="D32" s="139">
        <f>D28+D24+D20+D5</f>
        <v>470573783</v>
      </c>
      <c r="E32" s="168">
        <f>E28+E24+E20+E5</f>
        <v>487587500</v>
      </c>
      <c r="F32" s="205">
        <f>F28+F24+F20+F5</f>
        <v>205796632.25</v>
      </c>
      <c r="G32" s="160">
        <f t="shared" si="0"/>
        <v>0.42207118158279283</v>
      </c>
      <c r="H32" s="161">
        <f t="shared" si="1"/>
        <v>0.9214624216458284</v>
      </c>
      <c r="I32" s="158"/>
    </row>
    <row r="33" spans="1:8" s="38" customFormat="1" ht="15" customHeight="1">
      <c r="A33" s="135"/>
      <c r="B33" s="123" t="s">
        <v>691</v>
      </c>
      <c r="C33" s="118"/>
      <c r="D33" s="140">
        <f>D32-D29</f>
        <v>382738080</v>
      </c>
      <c r="E33" s="169">
        <f>E32-E29</f>
        <v>398792369</v>
      </c>
      <c r="F33" s="206">
        <f>F32-F29</f>
        <v>151153474.25</v>
      </c>
      <c r="G33" s="155">
        <f t="shared" si="0"/>
        <v>0.37902800053328</v>
      </c>
      <c r="H33" s="52">
        <f t="shared" si="1"/>
        <v>0.6767955573412225</v>
      </c>
    </row>
    <row r="34" spans="1:8" s="38" customFormat="1" ht="24.75" customHeight="1">
      <c r="A34" s="119" t="s">
        <v>692</v>
      </c>
      <c r="B34" s="125" t="s">
        <v>693</v>
      </c>
      <c r="C34" s="129"/>
      <c r="D34" s="141">
        <v>4682000</v>
      </c>
      <c r="E34" s="170">
        <v>5948311</v>
      </c>
      <c r="F34" s="207">
        <v>3045348.17</v>
      </c>
      <c r="G34" s="156">
        <f t="shared" si="0"/>
        <v>0.5119685520814228</v>
      </c>
      <c r="H34" s="157">
        <f t="shared" si="1"/>
        <v>0.01363566482503939</v>
      </c>
    </row>
    <row r="35" spans="1:9" s="38" customFormat="1" ht="27.75" customHeight="1">
      <c r="A35" s="121" t="s">
        <v>694</v>
      </c>
      <c r="B35" s="125" t="s">
        <v>544</v>
      </c>
      <c r="C35" s="129"/>
      <c r="D35" s="141">
        <v>39243522</v>
      </c>
      <c r="E35" s="170">
        <v>39265213</v>
      </c>
      <c r="F35" s="207">
        <v>14475497.21</v>
      </c>
      <c r="G35" s="156">
        <f t="shared" si="0"/>
        <v>0.3686595870497379</v>
      </c>
      <c r="H35" s="157">
        <f t="shared" si="1"/>
        <v>0.0648146015210316</v>
      </c>
      <c r="I35" s="159"/>
    </row>
    <row r="36" spans="1:8" s="38" customFormat="1" ht="27.75" customHeight="1">
      <c r="A36" s="121" t="s">
        <v>543</v>
      </c>
      <c r="B36" s="125" t="s">
        <v>545</v>
      </c>
      <c r="C36" s="129"/>
      <c r="D36" s="141">
        <v>19500</v>
      </c>
      <c r="E36" s="170">
        <v>19500</v>
      </c>
      <c r="F36" s="207">
        <v>19500</v>
      </c>
      <c r="G36" s="156">
        <f t="shared" si="0"/>
        <v>1</v>
      </c>
      <c r="H36" s="157">
        <f t="shared" si="1"/>
        <v>8.73120081006265E-05</v>
      </c>
    </row>
    <row r="37" spans="1:8" s="162" customFormat="1" ht="24" customHeight="1">
      <c r="A37" s="132" t="s">
        <v>695</v>
      </c>
      <c r="B37" s="133" t="s">
        <v>696</v>
      </c>
      <c r="C37" s="134"/>
      <c r="D37" s="139">
        <f>D34+D35+D36</f>
        <v>43945022</v>
      </c>
      <c r="E37" s="168">
        <f>E34+E35+E36</f>
        <v>45233024</v>
      </c>
      <c r="F37" s="205">
        <f>F34+F35+F36</f>
        <v>17540345.380000003</v>
      </c>
      <c r="G37" s="160">
        <f t="shared" si="0"/>
        <v>0.3877774207623174</v>
      </c>
      <c r="H37" s="161">
        <f t="shared" si="1"/>
        <v>0.07853757835417163</v>
      </c>
    </row>
    <row r="38" spans="1:8" s="162" customFormat="1" ht="15" customHeight="1">
      <c r="A38" s="231"/>
      <c r="B38" s="232"/>
      <c r="C38" s="233"/>
      <c r="D38" s="234"/>
      <c r="E38" s="235"/>
      <c r="F38" s="236"/>
      <c r="G38" s="237"/>
      <c r="H38" s="238"/>
    </row>
    <row r="39" spans="1:8" s="154" customFormat="1" ht="36">
      <c r="A39" s="136" t="s">
        <v>697</v>
      </c>
      <c r="B39" s="137" t="s">
        <v>279</v>
      </c>
      <c r="C39" s="138"/>
      <c r="D39" s="143">
        <f>SUM(D40:D44)</f>
        <v>160456088</v>
      </c>
      <c r="E39" s="172">
        <f>SUM(E40:E44)</f>
        <v>158583440</v>
      </c>
      <c r="F39" s="209">
        <f>SUM(F40:F44)</f>
        <v>45508628.09</v>
      </c>
      <c r="G39" s="155">
        <f t="shared" si="0"/>
        <v>0.286969611013609</v>
      </c>
      <c r="H39" s="52"/>
    </row>
    <row r="40" spans="1:8" s="38" customFormat="1" ht="38.25">
      <c r="A40" s="122"/>
      <c r="B40" s="59" t="s">
        <v>218</v>
      </c>
      <c r="C40" s="124">
        <v>902</v>
      </c>
      <c r="D40" s="140"/>
      <c r="E40" s="173">
        <v>1111630</v>
      </c>
      <c r="F40" s="210"/>
      <c r="G40" s="155">
        <f t="shared" si="0"/>
        <v>0</v>
      </c>
      <c r="H40" s="52"/>
    </row>
    <row r="41" spans="1:8" s="38" customFormat="1" ht="38.25">
      <c r="A41" s="122"/>
      <c r="B41" s="123" t="s">
        <v>219</v>
      </c>
      <c r="C41" s="124">
        <v>903</v>
      </c>
      <c r="D41" s="140">
        <v>54516248</v>
      </c>
      <c r="E41" s="173">
        <v>49662269</v>
      </c>
      <c r="F41" s="210">
        <v>6758407.71</v>
      </c>
      <c r="G41" s="155">
        <f t="shared" si="0"/>
        <v>0.1360873726893147</v>
      </c>
      <c r="H41" s="52"/>
    </row>
    <row r="42" spans="1:8" s="38" customFormat="1" ht="12.75">
      <c r="A42" s="122"/>
      <c r="B42" s="123" t="s">
        <v>597</v>
      </c>
      <c r="C42" s="124">
        <v>931</v>
      </c>
      <c r="D42" s="140">
        <v>2000000</v>
      </c>
      <c r="E42" s="173"/>
      <c r="F42" s="210"/>
      <c r="G42" s="155"/>
      <c r="H42" s="52"/>
    </row>
    <row r="43" spans="1:8" s="38" customFormat="1" ht="12.75">
      <c r="A43" s="122"/>
      <c r="B43" s="123" t="s">
        <v>483</v>
      </c>
      <c r="C43" s="124">
        <v>952</v>
      </c>
      <c r="D43" s="140">
        <v>91387319</v>
      </c>
      <c r="E43" s="173">
        <v>72430194</v>
      </c>
      <c r="F43" s="210">
        <v>1890375.38</v>
      </c>
      <c r="G43" s="155">
        <f t="shared" si="0"/>
        <v>0.026099272632073855</v>
      </c>
      <c r="H43" s="52"/>
    </row>
    <row r="44" spans="1:8" s="38" customFormat="1" ht="12.75">
      <c r="A44" s="122"/>
      <c r="B44" s="123" t="s">
        <v>507</v>
      </c>
      <c r="C44" s="124">
        <v>955</v>
      </c>
      <c r="D44" s="140">
        <v>12552521</v>
      </c>
      <c r="E44" s="173">
        <v>35379347</v>
      </c>
      <c r="F44" s="210">
        <v>36859845</v>
      </c>
      <c r="G44" s="155">
        <f t="shared" si="0"/>
        <v>1.041846391342384</v>
      </c>
      <c r="H44" s="52"/>
    </row>
    <row r="45" spans="1:8" s="162" customFormat="1" ht="36.75" customHeight="1" thickBot="1">
      <c r="A45" s="239"/>
      <c r="B45" s="240" t="s">
        <v>658</v>
      </c>
      <c r="C45" s="241"/>
      <c r="D45" s="242">
        <f>D3+D39</f>
        <v>674974893</v>
      </c>
      <c r="E45" s="243">
        <f>E3+E39</f>
        <v>691403964</v>
      </c>
      <c r="F45" s="244">
        <f>F3+F39</f>
        <v>268845605.72</v>
      </c>
      <c r="G45" s="245">
        <f t="shared" si="0"/>
        <v>0.3888401277953912</v>
      </c>
      <c r="H45" s="246"/>
    </row>
    <row r="46" spans="1:8" s="34" customFormat="1" ht="12.75">
      <c r="A46" s="163"/>
      <c r="B46" s="164"/>
      <c r="C46" s="164"/>
      <c r="D46" s="164"/>
      <c r="E46" s="164"/>
      <c r="F46" s="211"/>
      <c r="G46" s="164"/>
      <c r="H46" s="164"/>
    </row>
    <row r="47" spans="1:6" s="164" customFormat="1" ht="12.75">
      <c r="A47" s="163"/>
      <c r="B47" s="163"/>
      <c r="F47" s="211"/>
    </row>
    <row r="48" s="163" customFormat="1" ht="12.75"/>
    <row r="49" s="164" customFormat="1" ht="12.75">
      <c r="A49" s="163"/>
    </row>
    <row r="50" spans="1:8" s="39" customFormat="1" ht="12.75">
      <c r="A50" s="163"/>
      <c r="B50" s="163"/>
      <c r="C50" s="163"/>
      <c r="D50" s="164"/>
      <c r="E50" s="164"/>
      <c r="F50" s="164"/>
      <c r="G50" s="164"/>
      <c r="H50" s="164"/>
    </row>
    <row r="51" spans="1:8" s="39" customFormat="1" ht="12.75">
      <c r="A51" s="163"/>
      <c r="B51" s="163"/>
      <c r="C51" s="163"/>
      <c r="D51" s="164"/>
      <c r="E51" s="164"/>
      <c r="F51" s="164"/>
      <c r="G51" s="164"/>
      <c r="H51" s="164"/>
    </row>
    <row r="52" spans="1:8" s="39" customFormat="1" ht="12.75">
      <c r="A52" s="163"/>
      <c r="B52" s="163"/>
      <c r="C52" s="163"/>
      <c r="D52" s="164"/>
      <c r="E52" s="164"/>
      <c r="F52" s="164"/>
      <c r="G52" s="164"/>
      <c r="H52" s="164"/>
    </row>
    <row r="53" spans="1:8" s="39" customFormat="1" ht="12.75">
      <c r="A53" s="163"/>
      <c r="B53" s="163"/>
      <c r="C53" s="163"/>
      <c r="D53" s="164"/>
      <c r="E53" s="164"/>
      <c r="F53" s="164"/>
      <c r="G53" s="164"/>
      <c r="H53" s="164"/>
    </row>
    <row r="54" spans="1:8" s="39" customFormat="1" ht="12.75">
      <c r="A54" s="163"/>
      <c r="B54" s="163"/>
      <c r="C54" s="163"/>
      <c r="D54" s="164"/>
      <c r="E54" s="164"/>
      <c r="F54" s="164"/>
      <c r="G54" s="164"/>
      <c r="H54" s="164"/>
    </row>
    <row r="55" spans="1:8" s="39" customFormat="1" ht="12.75">
      <c r="A55" s="163"/>
      <c r="B55" s="163"/>
      <c r="C55" s="163"/>
      <c r="D55" s="164"/>
      <c r="E55" s="164"/>
      <c r="F55" s="164"/>
      <c r="G55" s="164"/>
      <c r="H55" s="164"/>
    </row>
    <row r="56" spans="1:8" s="39" customFormat="1" ht="12.75">
      <c r="A56" s="163"/>
      <c r="B56" s="163"/>
      <c r="C56" s="163"/>
      <c r="D56" s="164"/>
      <c r="E56" s="164"/>
      <c r="F56" s="164"/>
      <c r="G56" s="164"/>
      <c r="H56" s="164"/>
    </row>
    <row r="57" spans="1:8" s="39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3" ht="12.75">
      <c r="A58" s="165"/>
      <c r="B58" s="166"/>
      <c r="C58" s="166"/>
    </row>
    <row r="59" spans="1:3" ht="12.75">
      <c r="A59" s="165"/>
      <c r="B59" s="166"/>
      <c r="C59" s="166"/>
    </row>
    <row r="60" spans="1:3" ht="12.75">
      <c r="A60" s="165"/>
      <c r="B60" s="166"/>
      <c r="C60" s="166"/>
    </row>
    <row r="61" spans="1:3" ht="12.75">
      <c r="A61" s="165"/>
      <c r="B61" s="166"/>
      <c r="C61" s="166"/>
    </row>
    <row r="62" spans="1:3" ht="12.75">
      <c r="A62" s="165"/>
      <c r="B62" s="166"/>
      <c r="C62" s="166"/>
    </row>
    <row r="63" spans="1:3" ht="12.75">
      <c r="A63" s="165"/>
      <c r="B63" s="166"/>
      <c r="C63" s="166"/>
    </row>
    <row r="64" spans="1:3" ht="12.75">
      <c r="A64" s="165"/>
      <c r="B64" s="166"/>
      <c r="C64" s="166"/>
    </row>
    <row r="65" spans="1:3" ht="12.75">
      <c r="A65" s="165"/>
      <c r="B65" s="166"/>
      <c r="C65" s="166"/>
    </row>
    <row r="66" spans="1:3" ht="12.75">
      <c r="A66" s="165"/>
      <c r="B66" s="166"/>
      <c r="C66" s="166"/>
    </row>
    <row r="67" spans="1:3" ht="12.75">
      <c r="A67" s="165"/>
      <c r="B67" s="166"/>
      <c r="C67" s="166"/>
    </row>
    <row r="68" spans="1:3" ht="12.75">
      <c r="A68" s="165"/>
      <c r="B68" s="166"/>
      <c r="C68" s="166"/>
    </row>
    <row r="69" spans="1:3" ht="12.75">
      <c r="A69" s="165"/>
      <c r="B69" s="166"/>
      <c r="C69" s="166"/>
    </row>
    <row r="70" spans="1:3" ht="12.75">
      <c r="A70" s="165"/>
      <c r="B70" s="166"/>
      <c r="C70" s="166"/>
    </row>
    <row r="71" spans="1:3" ht="12.75">
      <c r="A71" s="165"/>
      <c r="B71" s="166"/>
      <c r="C71" s="166"/>
    </row>
    <row r="72" spans="1:3" ht="12.75">
      <c r="A72" s="165"/>
      <c r="B72" s="166"/>
      <c r="C72" s="166"/>
    </row>
    <row r="73" spans="1:3" ht="12.75">
      <c r="A73" s="165"/>
      <c r="B73" s="166"/>
      <c r="C73" s="166"/>
    </row>
    <row r="74" spans="1:3" ht="12.75">
      <c r="A74" s="165"/>
      <c r="B74" s="166"/>
      <c r="C74" s="166"/>
    </row>
    <row r="75" spans="1:3" ht="12.75">
      <c r="A75" s="165"/>
      <c r="B75" s="166"/>
      <c r="C75" s="166"/>
    </row>
    <row r="76" spans="1:3" ht="12.75">
      <c r="A76" s="165"/>
      <c r="B76" s="166"/>
      <c r="C76" s="166"/>
    </row>
    <row r="77" spans="1:3" ht="12.75">
      <c r="A77" s="165"/>
      <c r="B77" s="166"/>
      <c r="C77" s="166"/>
    </row>
    <row r="78" spans="1:3" ht="12.75">
      <c r="A78" s="165"/>
      <c r="B78" s="166"/>
      <c r="C78" s="166"/>
    </row>
    <row r="79" spans="1:3" ht="12.75">
      <c r="A79" s="165"/>
      <c r="B79" s="166"/>
      <c r="C79" s="166"/>
    </row>
    <row r="80" spans="1:3" ht="12.75">
      <c r="A80" s="165"/>
      <c r="B80" s="166"/>
      <c r="C80" s="166"/>
    </row>
    <row r="81" spans="1:3" ht="12.75">
      <c r="A81" s="165"/>
      <c r="B81" s="166"/>
      <c r="C81" s="166"/>
    </row>
    <row r="82" spans="1:3" ht="12.75">
      <c r="A82" s="165"/>
      <c r="B82" s="166"/>
      <c r="C82" s="166"/>
    </row>
    <row r="83" spans="1:3" ht="12.75">
      <c r="A83" s="165"/>
      <c r="B83" s="166"/>
      <c r="C83" s="166"/>
    </row>
    <row r="84" spans="1:3" ht="12.75">
      <c r="A84" s="165"/>
      <c r="B84" s="166"/>
      <c r="C84" s="166"/>
    </row>
    <row r="85" spans="1:3" ht="12.75">
      <c r="A85" s="165"/>
      <c r="B85" s="166"/>
      <c r="C85" s="166"/>
    </row>
    <row r="86" spans="1:3" ht="12.75">
      <c r="A86" s="165"/>
      <c r="B86" s="166"/>
      <c r="C86" s="166"/>
    </row>
    <row r="87" spans="1:3" ht="12.75">
      <c r="A87" s="165"/>
      <c r="B87" s="166"/>
      <c r="C87" s="166"/>
    </row>
  </sheetData>
  <printOptions gridLines="1" horizontalCentered="1"/>
  <pageMargins left="0.3937007874015748" right="0.3937007874015748" top="0.7" bottom="0.5511811023622047" header="0.46" footer="0.35433070866141736"/>
  <pageSetup horizontalDpi="300" verticalDpi="300" orientation="landscape" paperSize="9" scale="90" r:id="rId1"/>
  <headerFooter alignWithMargins="0">
    <oddHeader>&amp;C&amp;"Arial CE,Pogrubiony"&amp;11Wykonanie dochodów budżetu miasta Opola za I półrocze 2006 roku - wg źródeł&amp;RZałącznik nr 1c&amp;9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85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3" bestFit="1" customWidth="1"/>
    <col min="2" max="2" width="5.875" style="3" customWidth="1"/>
    <col min="3" max="3" width="8.875" style="3" customWidth="1"/>
    <col min="4" max="4" width="41.625" style="51" customWidth="1"/>
    <col min="5" max="7" width="13.00390625" style="45" customWidth="1"/>
    <col min="8" max="8" width="13.00390625" style="46" customWidth="1"/>
    <col min="9" max="9" width="15.875" style="45" customWidth="1"/>
    <col min="10" max="10" width="16.125" style="45" bestFit="1" customWidth="1"/>
    <col min="11" max="11" width="14.75390625" style="46" customWidth="1"/>
    <col min="12" max="12" width="7.375" style="45" customWidth="1"/>
    <col min="13" max="13" width="9.875" style="45" customWidth="1"/>
    <col min="14" max="14" width="12.75390625" style="228" bestFit="1" customWidth="1"/>
    <col min="15" max="15" width="11.75390625" style="228" bestFit="1" customWidth="1"/>
    <col min="16" max="16" width="10.125" style="228" bestFit="1" customWidth="1"/>
    <col min="17" max="20" width="9.125" style="228" customWidth="1"/>
    <col min="21" max="16384" width="9.125" style="3" customWidth="1"/>
  </cols>
  <sheetData>
    <row r="1" spans="1:13" ht="17.25" customHeight="1">
      <c r="A1" s="259" t="s">
        <v>463</v>
      </c>
      <c r="B1" s="259" t="s">
        <v>618</v>
      </c>
      <c r="C1" s="259" t="s">
        <v>288</v>
      </c>
      <c r="D1" s="261" t="s">
        <v>620</v>
      </c>
      <c r="E1" s="254" t="s">
        <v>62</v>
      </c>
      <c r="F1" s="262" t="s">
        <v>80</v>
      </c>
      <c r="G1" s="256" t="s">
        <v>289</v>
      </c>
      <c r="H1" s="260"/>
      <c r="I1" s="252" t="s">
        <v>285</v>
      </c>
      <c r="J1" s="255" t="s">
        <v>289</v>
      </c>
      <c r="K1" s="256"/>
      <c r="L1" s="258" t="s">
        <v>508</v>
      </c>
      <c r="M1" s="254" t="s">
        <v>250</v>
      </c>
    </row>
    <row r="2" spans="1:13" ht="14.25" customHeight="1">
      <c r="A2" s="259"/>
      <c r="B2" s="259"/>
      <c r="C2" s="259"/>
      <c r="D2" s="261"/>
      <c r="E2" s="254"/>
      <c r="F2" s="262"/>
      <c r="G2" s="256" t="s">
        <v>290</v>
      </c>
      <c r="H2" s="175" t="s">
        <v>291</v>
      </c>
      <c r="I2" s="253"/>
      <c r="J2" s="255" t="s">
        <v>290</v>
      </c>
      <c r="K2" s="8" t="s">
        <v>291</v>
      </c>
      <c r="L2" s="258"/>
      <c r="M2" s="254"/>
    </row>
    <row r="3" spans="1:20" s="4" customFormat="1" ht="25.5" customHeight="1">
      <c r="A3" s="259"/>
      <c r="B3" s="259"/>
      <c r="C3" s="259"/>
      <c r="D3" s="261"/>
      <c r="E3" s="254"/>
      <c r="F3" s="262"/>
      <c r="G3" s="256"/>
      <c r="H3" s="257" t="s">
        <v>249</v>
      </c>
      <c r="I3" s="253"/>
      <c r="J3" s="255"/>
      <c r="K3" s="257" t="s">
        <v>249</v>
      </c>
      <c r="L3" s="258"/>
      <c r="M3" s="254"/>
      <c r="N3" s="228"/>
      <c r="O3" s="228"/>
      <c r="P3" s="228"/>
      <c r="Q3" s="228"/>
      <c r="R3" s="228"/>
      <c r="S3" s="228"/>
      <c r="T3" s="228"/>
    </row>
    <row r="4" spans="1:20" s="4" customFormat="1" ht="27.75" customHeight="1">
      <c r="A4" s="259"/>
      <c r="B4" s="259"/>
      <c r="C4" s="259"/>
      <c r="D4" s="261"/>
      <c r="E4" s="254"/>
      <c r="F4" s="262"/>
      <c r="G4" s="256"/>
      <c r="H4" s="257"/>
      <c r="I4" s="253"/>
      <c r="J4" s="255"/>
      <c r="K4" s="257"/>
      <c r="L4" s="258"/>
      <c r="M4" s="254"/>
      <c r="N4" s="228"/>
      <c r="O4" s="228"/>
      <c r="P4" s="228"/>
      <c r="Q4" s="228"/>
      <c r="R4" s="228"/>
      <c r="S4" s="228"/>
      <c r="T4" s="228"/>
    </row>
    <row r="5" spans="1:20" s="11" customFormat="1" ht="12" customHeight="1">
      <c r="A5" s="9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9">
        <v>7</v>
      </c>
      <c r="H5" s="176">
        <v>8</v>
      </c>
      <c r="I5" s="182">
        <v>9</v>
      </c>
      <c r="J5" s="181">
        <v>10</v>
      </c>
      <c r="K5" s="9">
        <v>11</v>
      </c>
      <c r="L5" s="9">
        <v>12</v>
      </c>
      <c r="M5" s="9">
        <v>13</v>
      </c>
      <c r="N5" s="224"/>
      <c r="O5" s="224"/>
      <c r="P5" s="224"/>
      <c r="Q5" s="224"/>
      <c r="R5" s="224"/>
      <c r="S5" s="224"/>
      <c r="T5" s="224"/>
    </row>
    <row r="6" spans="1:20" s="35" customFormat="1" ht="19.5" customHeight="1">
      <c r="A6" s="53">
        <v>1</v>
      </c>
      <c r="B6" s="14" t="s">
        <v>621</v>
      </c>
      <c r="C6" s="15"/>
      <c r="D6" s="5" t="s">
        <v>622</v>
      </c>
      <c r="E6" s="5">
        <f aca="true" t="shared" si="0" ref="E6:K6">E7+E9+E11</f>
        <v>160300</v>
      </c>
      <c r="F6" s="5">
        <f t="shared" si="0"/>
        <v>159639</v>
      </c>
      <c r="G6" s="5">
        <f t="shared" si="0"/>
        <v>155800</v>
      </c>
      <c r="H6" s="177">
        <f t="shared" si="0"/>
        <v>0</v>
      </c>
      <c r="I6" s="183">
        <f t="shared" si="0"/>
        <v>1000</v>
      </c>
      <c r="J6" s="184">
        <f t="shared" si="0"/>
        <v>1000</v>
      </c>
      <c r="K6" s="185">
        <f t="shared" si="0"/>
        <v>0</v>
      </c>
      <c r="L6" s="157">
        <f>I6/F6</f>
        <v>0.0062641334510990425</v>
      </c>
      <c r="M6" s="157">
        <f>I6/$I$636</f>
        <v>5.236945758800654E-06</v>
      </c>
      <c r="N6" s="225"/>
      <c r="O6" s="225"/>
      <c r="P6" s="225"/>
      <c r="Q6" s="225"/>
      <c r="R6" s="225"/>
      <c r="S6" s="225"/>
      <c r="T6" s="225"/>
    </row>
    <row r="7" spans="1:20" s="35" customFormat="1" ht="12.75">
      <c r="A7" s="36">
        <v>2</v>
      </c>
      <c r="B7" s="16"/>
      <c r="C7" s="17" t="s">
        <v>292</v>
      </c>
      <c r="D7" s="18" t="s">
        <v>512</v>
      </c>
      <c r="E7" s="13">
        <f aca="true" t="shared" si="1" ref="E7:K7">E8</f>
        <v>47000</v>
      </c>
      <c r="F7" s="13">
        <f t="shared" si="1"/>
        <v>47000</v>
      </c>
      <c r="G7" s="13">
        <f t="shared" si="1"/>
        <v>47000</v>
      </c>
      <c r="H7" s="178">
        <f t="shared" si="1"/>
        <v>0</v>
      </c>
      <c r="I7" s="186">
        <f t="shared" si="1"/>
        <v>0</v>
      </c>
      <c r="J7" s="187">
        <f t="shared" si="1"/>
        <v>0</v>
      </c>
      <c r="K7" s="188">
        <f t="shared" si="1"/>
        <v>0</v>
      </c>
      <c r="L7" s="226">
        <f aca="true" t="shared" si="2" ref="L7:L70">I7/F7</f>
        <v>0</v>
      </c>
      <c r="M7" s="226">
        <f aca="true" t="shared" si="3" ref="M7:M70">I7/$I$636</f>
        <v>0</v>
      </c>
      <c r="N7" s="225"/>
      <c r="O7" s="225"/>
      <c r="P7" s="225"/>
      <c r="Q7" s="225"/>
      <c r="R7" s="225"/>
      <c r="S7" s="225"/>
      <c r="T7" s="225"/>
    </row>
    <row r="8" spans="1:20" s="37" customFormat="1" ht="12.75">
      <c r="A8" s="33">
        <v>3</v>
      </c>
      <c r="B8" s="7"/>
      <c r="C8" s="16"/>
      <c r="D8" s="19" t="s">
        <v>698</v>
      </c>
      <c r="E8" s="2">
        <v>47000</v>
      </c>
      <c r="F8" s="2">
        <v>47000</v>
      </c>
      <c r="G8" s="2">
        <v>47000</v>
      </c>
      <c r="H8" s="179"/>
      <c r="I8" s="189"/>
      <c r="J8" s="190"/>
      <c r="K8" s="191"/>
      <c r="L8" s="52">
        <f t="shared" si="2"/>
        <v>0</v>
      </c>
      <c r="M8" s="52">
        <f t="shared" si="3"/>
        <v>0</v>
      </c>
      <c r="N8" s="225"/>
      <c r="O8" s="225"/>
      <c r="P8" s="225"/>
      <c r="Q8" s="225"/>
      <c r="R8" s="225"/>
      <c r="S8" s="225"/>
      <c r="T8" s="225"/>
    </row>
    <row r="9" spans="1:20" s="35" customFormat="1" ht="12.75">
      <c r="A9" s="36">
        <v>4</v>
      </c>
      <c r="B9" s="16"/>
      <c r="C9" s="17" t="s">
        <v>293</v>
      </c>
      <c r="D9" s="18" t="s">
        <v>472</v>
      </c>
      <c r="E9" s="13">
        <f aca="true" t="shared" si="4" ref="E9:K9">E10</f>
        <v>5300</v>
      </c>
      <c r="F9" s="13">
        <f t="shared" si="4"/>
        <v>5300</v>
      </c>
      <c r="G9" s="13">
        <f t="shared" si="4"/>
        <v>5300</v>
      </c>
      <c r="H9" s="178">
        <f t="shared" si="4"/>
        <v>0</v>
      </c>
      <c r="I9" s="186">
        <f t="shared" si="4"/>
        <v>1000</v>
      </c>
      <c r="J9" s="187">
        <f t="shared" si="4"/>
        <v>1000</v>
      </c>
      <c r="K9" s="188">
        <f t="shared" si="4"/>
        <v>0</v>
      </c>
      <c r="L9" s="226">
        <f t="shared" si="2"/>
        <v>0.18867924528301888</v>
      </c>
      <c r="M9" s="226">
        <f t="shared" si="3"/>
        <v>5.236945758800654E-06</v>
      </c>
      <c r="N9" s="225"/>
      <c r="O9" s="225"/>
      <c r="P9" s="225"/>
      <c r="Q9" s="225"/>
      <c r="R9" s="225"/>
      <c r="S9" s="225"/>
      <c r="T9" s="225"/>
    </row>
    <row r="10" spans="1:20" s="37" customFormat="1" ht="12.75">
      <c r="A10" s="33">
        <v>5</v>
      </c>
      <c r="B10" s="7"/>
      <c r="C10" s="16"/>
      <c r="D10" s="19" t="s">
        <v>290</v>
      </c>
      <c r="E10" s="2">
        <v>5300</v>
      </c>
      <c r="F10" s="2">
        <v>5300</v>
      </c>
      <c r="G10" s="2">
        <v>5300</v>
      </c>
      <c r="H10" s="179"/>
      <c r="I10" s="189">
        <v>1000</v>
      </c>
      <c r="J10" s="190">
        <v>1000</v>
      </c>
      <c r="K10" s="191"/>
      <c r="L10" s="52">
        <f t="shared" si="2"/>
        <v>0.18867924528301888</v>
      </c>
      <c r="M10" s="52">
        <f t="shared" si="3"/>
        <v>5.236945758800654E-06</v>
      </c>
      <c r="N10" s="225"/>
      <c r="O10" s="225"/>
      <c r="P10" s="225"/>
      <c r="Q10" s="225"/>
      <c r="R10" s="225"/>
      <c r="S10" s="225"/>
      <c r="T10" s="225"/>
    </row>
    <row r="11" spans="1:20" s="37" customFormat="1" ht="12.75">
      <c r="A11" s="36">
        <v>6</v>
      </c>
      <c r="B11" s="16"/>
      <c r="C11" s="17" t="s">
        <v>294</v>
      </c>
      <c r="D11" s="18" t="s">
        <v>295</v>
      </c>
      <c r="E11" s="13">
        <f aca="true" t="shared" si="5" ref="E11:K11">SUM(E12:E14)</f>
        <v>108000</v>
      </c>
      <c r="F11" s="13">
        <f t="shared" si="5"/>
        <v>107339</v>
      </c>
      <c r="G11" s="13">
        <f t="shared" si="5"/>
        <v>103500</v>
      </c>
      <c r="H11" s="178">
        <f t="shared" si="5"/>
        <v>0</v>
      </c>
      <c r="I11" s="186">
        <f t="shared" si="5"/>
        <v>0</v>
      </c>
      <c r="J11" s="187">
        <f t="shared" si="5"/>
        <v>0</v>
      </c>
      <c r="K11" s="188">
        <f t="shared" si="5"/>
        <v>0</v>
      </c>
      <c r="L11" s="226">
        <f t="shared" si="2"/>
        <v>0</v>
      </c>
      <c r="M11" s="226">
        <f t="shared" si="3"/>
        <v>0</v>
      </c>
      <c r="N11" s="225"/>
      <c r="O11" s="225"/>
      <c r="P11" s="225"/>
      <c r="Q11" s="225"/>
      <c r="R11" s="225"/>
      <c r="S11" s="225"/>
      <c r="T11" s="225"/>
    </row>
    <row r="12" spans="1:20" s="35" customFormat="1" ht="12.75">
      <c r="A12" s="33">
        <v>7</v>
      </c>
      <c r="B12" s="7"/>
      <c r="C12" s="16"/>
      <c r="D12" s="19" t="s">
        <v>699</v>
      </c>
      <c r="E12" s="2">
        <v>103000</v>
      </c>
      <c r="F12" s="2">
        <v>103000</v>
      </c>
      <c r="G12" s="2">
        <v>103000</v>
      </c>
      <c r="H12" s="179"/>
      <c r="I12" s="189"/>
      <c r="J12" s="190"/>
      <c r="K12" s="191"/>
      <c r="L12" s="52">
        <f t="shared" si="2"/>
        <v>0</v>
      </c>
      <c r="M12" s="52">
        <f t="shared" si="3"/>
        <v>0</v>
      </c>
      <c r="N12" s="225"/>
      <c r="O12" s="225"/>
      <c r="P12" s="225"/>
      <c r="Q12" s="225"/>
      <c r="R12" s="225"/>
      <c r="S12" s="225"/>
      <c r="T12" s="225"/>
    </row>
    <row r="13" spans="1:20" s="35" customFormat="1" ht="12.75">
      <c r="A13" s="36">
        <v>8</v>
      </c>
      <c r="B13" s="7"/>
      <c r="C13" s="16"/>
      <c r="D13" s="19" t="s">
        <v>290</v>
      </c>
      <c r="E13" s="2">
        <v>5000</v>
      </c>
      <c r="F13" s="2">
        <v>500</v>
      </c>
      <c r="G13" s="2">
        <v>500</v>
      </c>
      <c r="H13" s="179"/>
      <c r="I13" s="189"/>
      <c r="J13" s="190"/>
      <c r="K13" s="191"/>
      <c r="L13" s="52">
        <f t="shared" si="2"/>
        <v>0</v>
      </c>
      <c r="M13" s="52">
        <f t="shared" si="3"/>
        <v>0</v>
      </c>
      <c r="N13" s="225"/>
      <c r="O13" s="225"/>
      <c r="P13" s="225"/>
      <c r="Q13" s="225"/>
      <c r="R13" s="225"/>
      <c r="S13" s="225"/>
      <c r="T13" s="225"/>
    </row>
    <row r="14" spans="1:20" s="35" customFormat="1" ht="12.75">
      <c r="A14" s="33">
        <v>9</v>
      </c>
      <c r="B14" s="7"/>
      <c r="C14" s="16"/>
      <c r="D14" s="19" t="s">
        <v>711</v>
      </c>
      <c r="E14" s="2"/>
      <c r="F14" s="2">
        <v>3839</v>
      </c>
      <c r="G14" s="2"/>
      <c r="H14" s="179"/>
      <c r="I14" s="189"/>
      <c r="J14" s="190"/>
      <c r="K14" s="191"/>
      <c r="L14" s="52">
        <f t="shared" si="2"/>
        <v>0</v>
      </c>
      <c r="M14" s="52">
        <f t="shared" si="3"/>
        <v>0</v>
      </c>
      <c r="N14" s="225"/>
      <c r="O14" s="225"/>
      <c r="P14" s="225"/>
      <c r="Q14" s="225"/>
      <c r="R14" s="225"/>
      <c r="S14" s="225"/>
      <c r="T14" s="225"/>
    </row>
    <row r="15" spans="1:20" s="35" customFormat="1" ht="19.5" customHeight="1">
      <c r="A15" s="54">
        <v>10</v>
      </c>
      <c r="B15" s="14" t="s">
        <v>625</v>
      </c>
      <c r="C15" s="15"/>
      <c r="D15" s="5" t="s">
        <v>626</v>
      </c>
      <c r="E15" s="5">
        <f aca="true" t="shared" si="6" ref="E15:K15">E16+E18</f>
        <v>20000</v>
      </c>
      <c r="F15" s="5">
        <f t="shared" si="6"/>
        <v>20000</v>
      </c>
      <c r="G15" s="5">
        <f t="shared" si="6"/>
        <v>20000</v>
      </c>
      <c r="H15" s="177">
        <f t="shared" si="6"/>
        <v>0</v>
      </c>
      <c r="I15" s="183">
        <f t="shared" si="6"/>
        <v>505.8</v>
      </c>
      <c r="J15" s="184">
        <f t="shared" si="6"/>
        <v>505.8</v>
      </c>
      <c r="K15" s="185">
        <f t="shared" si="6"/>
        <v>0</v>
      </c>
      <c r="L15" s="157">
        <f t="shared" si="2"/>
        <v>0.02529</v>
      </c>
      <c r="M15" s="157">
        <f t="shared" si="3"/>
        <v>2.6488471648013706E-06</v>
      </c>
      <c r="N15" s="225"/>
      <c r="O15" s="225"/>
      <c r="P15" s="225"/>
      <c r="Q15" s="225"/>
      <c r="R15" s="225"/>
      <c r="S15" s="225"/>
      <c r="T15" s="225"/>
    </row>
    <row r="16" spans="1:20" s="37" customFormat="1" ht="12.75">
      <c r="A16" s="33">
        <v>11</v>
      </c>
      <c r="B16" s="16"/>
      <c r="C16" s="17" t="s">
        <v>296</v>
      </c>
      <c r="D16" s="18" t="s">
        <v>297</v>
      </c>
      <c r="E16" s="13">
        <f aca="true" t="shared" si="7" ref="E16:K16">E17</f>
        <v>10000</v>
      </c>
      <c r="F16" s="13">
        <f t="shared" si="7"/>
        <v>20000</v>
      </c>
      <c r="G16" s="13">
        <f t="shared" si="7"/>
        <v>20000</v>
      </c>
      <c r="H16" s="178">
        <f t="shared" si="7"/>
        <v>0</v>
      </c>
      <c r="I16" s="186">
        <f t="shared" si="7"/>
        <v>505.8</v>
      </c>
      <c r="J16" s="187">
        <f t="shared" si="7"/>
        <v>505.8</v>
      </c>
      <c r="K16" s="188">
        <f t="shared" si="7"/>
        <v>0</v>
      </c>
      <c r="L16" s="226">
        <f t="shared" si="2"/>
        <v>0.02529</v>
      </c>
      <c r="M16" s="226">
        <f t="shared" si="3"/>
        <v>2.6488471648013706E-06</v>
      </c>
      <c r="N16" s="225"/>
      <c r="O16" s="225"/>
      <c r="P16" s="225"/>
      <c r="Q16" s="225"/>
      <c r="R16" s="225"/>
      <c r="S16" s="225"/>
      <c r="T16" s="225"/>
    </row>
    <row r="17" spans="1:20" s="37" customFormat="1" ht="12.75">
      <c r="A17" s="36">
        <v>12</v>
      </c>
      <c r="B17" s="7"/>
      <c r="C17" s="7"/>
      <c r="D17" s="19" t="s">
        <v>290</v>
      </c>
      <c r="E17" s="2">
        <v>10000</v>
      </c>
      <c r="F17" s="2">
        <v>20000</v>
      </c>
      <c r="G17" s="2">
        <v>20000</v>
      </c>
      <c r="H17" s="179"/>
      <c r="I17" s="189">
        <v>505.8</v>
      </c>
      <c r="J17" s="190">
        <v>505.8</v>
      </c>
      <c r="K17" s="191"/>
      <c r="L17" s="52">
        <f t="shared" si="2"/>
        <v>0.02529</v>
      </c>
      <c r="M17" s="52">
        <f t="shared" si="3"/>
        <v>2.6488471648013706E-06</v>
      </c>
      <c r="N17" s="225"/>
      <c r="O17" s="225"/>
      <c r="P17" s="225"/>
      <c r="Q17" s="225"/>
      <c r="R17" s="225"/>
      <c r="S17" s="225"/>
      <c r="T17" s="225"/>
    </row>
    <row r="18" spans="1:20" s="37" customFormat="1" ht="12.75">
      <c r="A18" s="33">
        <v>13</v>
      </c>
      <c r="B18" s="16"/>
      <c r="C18" s="17" t="s">
        <v>5</v>
      </c>
      <c r="D18" s="18" t="s">
        <v>295</v>
      </c>
      <c r="E18" s="13">
        <f aca="true" t="shared" si="8" ref="E18:K18">E19</f>
        <v>10000</v>
      </c>
      <c r="F18" s="13">
        <f t="shared" si="8"/>
        <v>0</v>
      </c>
      <c r="G18" s="13">
        <f t="shared" si="8"/>
        <v>0</v>
      </c>
      <c r="H18" s="178">
        <f t="shared" si="8"/>
        <v>0</v>
      </c>
      <c r="I18" s="186">
        <f t="shared" si="8"/>
        <v>0</v>
      </c>
      <c r="J18" s="187">
        <f t="shared" si="8"/>
        <v>0</v>
      </c>
      <c r="K18" s="188">
        <f t="shared" si="8"/>
        <v>0</v>
      </c>
      <c r="L18" s="226"/>
      <c r="M18" s="226">
        <f t="shared" si="3"/>
        <v>0</v>
      </c>
      <c r="N18" s="225"/>
      <c r="O18" s="225"/>
      <c r="P18" s="225"/>
      <c r="Q18" s="225"/>
      <c r="R18" s="225"/>
      <c r="S18" s="225"/>
      <c r="T18" s="225"/>
    </row>
    <row r="19" spans="1:20" s="37" customFormat="1" ht="12.75">
      <c r="A19" s="36">
        <v>14</v>
      </c>
      <c r="B19" s="7"/>
      <c r="C19" s="7"/>
      <c r="D19" s="19" t="s">
        <v>290</v>
      </c>
      <c r="E19" s="2">
        <v>10000</v>
      </c>
      <c r="F19" s="2"/>
      <c r="G19" s="2"/>
      <c r="H19" s="179"/>
      <c r="I19" s="189"/>
      <c r="J19" s="190"/>
      <c r="K19" s="191"/>
      <c r="L19" s="52"/>
      <c r="M19" s="52">
        <f t="shared" si="3"/>
        <v>0</v>
      </c>
      <c r="N19" s="225"/>
      <c r="O19" s="225"/>
      <c r="P19" s="225"/>
      <c r="Q19" s="225"/>
      <c r="R19" s="225"/>
      <c r="S19" s="225"/>
      <c r="T19" s="225"/>
    </row>
    <row r="20" spans="1:20" s="35" customFormat="1" ht="19.5" customHeight="1">
      <c r="A20" s="53">
        <v>15</v>
      </c>
      <c r="B20" s="15">
        <v>600</v>
      </c>
      <c r="C20" s="15"/>
      <c r="D20" s="5" t="s">
        <v>628</v>
      </c>
      <c r="E20" s="5">
        <f aca="true" t="shared" si="9" ref="E20:K20">E21+E23+E34+E52+E57</f>
        <v>111472959</v>
      </c>
      <c r="F20" s="5">
        <f t="shared" si="9"/>
        <v>114616075</v>
      </c>
      <c r="G20" s="5">
        <f t="shared" si="9"/>
        <v>23583620</v>
      </c>
      <c r="H20" s="177">
        <f t="shared" si="9"/>
        <v>0</v>
      </c>
      <c r="I20" s="183">
        <f t="shared" si="9"/>
        <v>17485773.64</v>
      </c>
      <c r="J20" s="184">
        <f t="shared" si="9"/>
        <v>8102915.97</v>
      </c>
      <c r="K20" s="185">
        <f t="shared" si="9"/>
        <v>0</v>
      </c>
      <c r="L20" s="157">
        <f t="shared" si="2"/>
        <v>0.1525595222136162</v>
      </c>
      <c r="M20" s="157">
        <f t="shared" si="3"/>
        <v>0.09157204810334627</v>
      </c>
      <c r="N20" s="225"/>
      <c r="O20" s="225"/>
      <c r="P20" s="225"/>
      <c r="Q20" s="225"/>
      <c r="R20" s="225"/>
      <c r="S20" s="225"/>
      <c r="T20" s="225"/>
    </row>
    <row r="21" spans="1:20" s="37" customFormat="1" ht="12.75">
      <c r="A21" s="36">
        <v>16</v>
      </c>
      <c r="B21" s="16"/>
      <c r="C21" s="16">
        <v>60004</v>
      </c>
      <c r="D21" s="18" t="s">
        <v>298</v>
      </c>
      <c r="E21" s="13">
        <f aca="true" t="shared" si="10" ref="E21:K21">E22</f>
        <v>6772000</v>
      </c>
      <c r="F21" s="13">
        <f t="shared" si="10"/>
        <v>7582000</v>
      </c>
      <c r="G21" s="13">
        <f t="shared" si="10"/>
        <v>7582000</v>
      </c>
      <c r="H21" s="178">
        <f t="shared" si="10"/>
        <v>0</v>
      </c>
      <c r="I21" s="186">
        <f t="shared" si="10"/>
        <v>3385998</v>
      </c>
      <c r="J21" s="187">
        <f t="shared" si="10"/>
        <v>3385998</v>
      </c>
      <c r="K21" s="188">
        <f t="shared" si="10"/>
        <v>0</v>
      </c>
      <c r="L21" s="226">
        <f t="shared" si="2"/>
        <v>0.4465837509891849</v>
      </c>
      <c r="M21" s="226">
        <f t="shared" si="3"/>
        <v>0.017732287865407495</v>
      </c>
      <c r="N21" s="225"/>
      <c r="O21" s="225"/>
      <c r="P21" s="225"/>
      <c r="Q21" s="225"/>
      <c r="R21" s="225"/>
      <c r="S21" s="225"/>
      <c r="T21" s="225"/>
    </row>
    <row r="22" spans="1:20" s="35" customFormat="1" ht="12.75">
      <c r="A22" s="33">
        <v>17</v>
      </c>
      <c r="B22" s="7"/>
      <c r="C22" s="7"/>
      <c r="D22" s="20" t="s">
        <v>63</v>
      </c>
      <c r="E22" s="2">
        <v>6772000</v>
      </c>
      <c r="F22" s="2">
        <v>7582000</v>
      </c>
      <c r="G22" s="2">
        <v>7582000</v>
      </c>
      <c r="H22" s="179"/>
      <c r="I22" s="189">
        <v>3385998</v>
      </c>
      <c r="J22" s="190">
        <v>3385998</v>
      </c>
      <c r="K22" s="191"/>
      <c r="L22" s="52">
        <f t="shared" si="2"/>
        <v>0.4465837509891849</v>
      </c>
      <c r="M22" s="52">
        <f t="shared" si="3"/>
        <v>0.017732287865407495</v>
      </c>
      <c r="N22" s="225"/>
      <c r="O22" s="225"/>
      <c r="P22" s="225"/>
      <c r="Q22" s="225"/>
      <c r="R22" s="225"/>
      <c r="S22" s="225"/>
      <c r="T22" s="225"/>
    </row>
    <row r="23" spans="1:20" s="37" customFormat="1" ht="25.5">
      <c r="A23" s="36">
        <v>18</v>
      </c>
      <c r="B23" s="16"/>
      <c r="C23" s="16">
        <v>60015</v>
      </c>
      <c r="D23" s="18" t="s">
        <v>299</v>
      </c>
      <c r="E23" s="13">
        <f aca="true" t="shared" si="11" ref="E23:K23">SUM(E24:E33)</f>
        <v>81916959</v>
      </c>
      <c r="F23" s="13">
        <f t="shared" si="11"/>
        <v>80523455</v>
      </c>
      <c r="G23" s="13">
        <f t="shared" si="11"/>
        <v>8816000</v>
      </c>
      <c r="H23" s="178">
        <f t="shared" si="11"/>
        <v>0</v>
      </c>
      <c r="I23" s="186">
        <f t="shared" si="11"/>
        <v>11477080.59</v>
      </c>
      <c r="J23" s="187">
        <f t="shared" si="11"/>
        <v>2406978.09</v>
      </c>
      <c r="K23" s="188">
        <f t="shared" si="11"/>
        <v>0</v>
      </c>
      <c r="L23" s="226">
        <f t="shared" si="2"/>
        <v>0.1425309009654392</v>
      </c>
      <c r="M23" s="226">
        <f t="shared" si="3"/>
        <v>0.0601048485192138</v>
      </c>
      <c r="N23" s="225"/>
      <c r="O23" s="225"/>
      <c r="P23" s="225"/>
      <c r="Q23" s="225"/>
      <c r="R23" s="225"/>
      <c r="S23" s="225"/>
      <c r="T23" s="225"/>
    </row>
    <row r="24" spans="1:20" s="37" customFormat="1" ht="12.75">
      <c r="A24" s="33">
        <v>19</v>
      </c>
      <c r="B24" s="7"/>
      <c r="C24" s="7"/>
      <c r="D24" s="19" t="s">
        <v>64</v>
      </c>
      <c r="E24" s="2">
        <v>7451000</v>
      </c>
      <c r="F24" s="2">
        <v>8451000</v>
      </c>
      <c r="G24" s="2">
        <v>8451000</v>
      </c>
      <c r="H24" s="179"/>
      <c r="I24" s="189">
        <v>2406978.09</v>
      </c>
      <c r="J24" s="190">
        <v>2406978.09</v>
      </c>
      <c r="K24" s="191"/>
      <c r="L24" s="52">
        <f t="shared" si="2"/>
        <v>0.28481577209797654</v>
      </c>
      <c r="M24" s="52">
        <f t="shared" si="3"/>
        <v>0.012605213699951597</v>
      </c>
      <c r="N24" s="225"/>
      <c r="O24" s="225"/>
      <c r="P24" s="225"/>
      <c r="Q24" s="225"/>
      <c r="R24" s="225"/>
      <c r="S24" s="225"/>
      <c r="T24" s="225"/>
    </row>
    <row r="25" spans="1:20" s="37" customFormat="1" ht="38.25">
      <c r="A25" s="36">
        <v>20</v>
      </c>
      <c r="B25" s="7"/>
      <c r="C25" s="7"/>
      <c r="D25" s="19" t="s">
        <v>65</v>
      </c>
      <c r="E25" s="2">
        <v>55851916</v>
      </c>
      <c r="F25" s="2">
        <v>55941412</v>
      </c>
      <c r="G25" s="2"/>
      <c r="H25" s="179"/>
      <c r="I25" s="189">
        <v>4977579.56</v>
      </c>
      <c r="J25" s="190"/>
      <c r="K25" s="191"/>
      <c r="L25" s="52">
        <f t="shared" si="2"/>
        <v>0.08897843980055418</v>
      </c>
      <c r="M25" s="52">
        <f t="shared" si="3"/>
        <v>0.02606731416583482</v>
      </c>
      <c r="N25" s="225"/>
      <c r="O25" s="225"/>
      <c r="P25" s="225"/>
      <c r="Q25" s="225"/>
      <c r="R25" s="225"/>
      <c r="S25" s="225"/>
      <c r="T25" s="225"/>
    </row>
    <row r="26" spans="1:20" s="35" customFormat="1" ht="25.5">
      <c r="A26" s="33">
        <v>21</v>
      </c>
      <c r="B26" s="7"/>
      <c r="C26" s="7"/>
      <c r="D26" s="19" t="s">
        <v>66</v>
      </c>
      <c r="E26" s="2">
        <v>11456043</v>
      </c>
      <c r="F26" s="2">
        <v>11456043</v>
      </c>
      <c r="G26" s="2"/>
      <c r="H26" s="179"/>
      <c r="I26" s="189">
        <v>4091058.94</v>
      </c>
      <c r="J26" s="190"/>
      <c r="K26" s="191"/>
      <c r="L26" s="52">
        <f t="shared" si="2"/>
        <v>0.35710925142302624</v>
      </c>
      <c r="M26" s="52">
        <f t="shared" si="3"/>
        <v>0.021424653764836498</v>
      </c>
      <c r="N26" s="225"/>
      <c r="O26" s="225"/>
      <c r="P26" s="225"/>
      <c r="Q26" s="225"/>
      <c r="R26" s="225"/>
      <c r="S26" s="225"/>
      <c r="T26" s="225"/>
    </row>
    <row r="27" spans="1:20" s="35" customFormat="1" ht="38.25">
      <c r="A27" s="36">
        <v>22</v>
      </c>
      <c r="B27" s="7"/>
      <c r="C27" s="7"/>
      <c r="D27" s="19" t="s">
        <v>6</v>
      </c>
      <c r="E27" s="2">
        <v>6588000</v>
      </c>
      <c r="F27" s="2"/>
      <c r="G27" s="2"/>
      <c r="H27" s="179"/>
      <c r="I27" s="189"/>
      <c r="J27" s="190"/>
      <c r="K27" s="191"/>
      <c r="L27" s="52"/>
      <c r="M27" s="52">
        <f t="shared" si="3"/>
        <v>0</v>
      </c>
      <c r="N27" s="225"/>
      <c r="O27" s="225"/>
      <c r="P27" s="225"/>
      <c r="Q27" s="225"/>
      <c r="R27" s="225"/>
      <c r="S27" s="225"/>
      <c r="T27" s="225"/>
    </row>
    <row r="28" spans="1:20" s="35" customFormat="1" ht="25.5">
      <c r="A28" s="33">
        <v>23</v>
      </c>
      <c r="B28" s="7"/>
      <c r="C28" s="7"/>
      <c r="D28" s="19" t="s">
        <v>67</v>
      </c>
      <c r="E28" s="2">
        <v>400000</v>
      </c>
      <c r="F28" s="2">
        <v>800000</v>
      </c>
      <c r="G28" s="2"/>
      <c r="H28" s="179"/>
      <c r="I28" s="189"/>
      <c r="J28" s="190"/>
      <c r="K28" s="191"/>
      <c r="L28" s="52">
        <f t="shared" si="2"/>
        <v>0</v>
      </c>
      <c r="M28" s="52">
        <f t="shared" si="3"/>
        <v>0</v>
      </c>
      <c r="N28" s="225"/>
      <c r="O28" s="225"/>
      <c r="P28" s="225"/>
      <c r="Q28" s="225"/>
      <c r="R28" s="225"/>
      <c r="S28" s="225"/>
      <c r="T28" s="225"/>
    </row>
    <row r="29" spans="1:20" s="35" customFormat="1" ht="12.75">
      <c r="A29" s="36">
        <v>24</v>
      </c>
      <c r="B29" s="7"/>
      <c r="C29" s="7"/>
      <c r="D29" s="19" t="s">
        <v>7</v>
      </c>
      <c r="E29" s="2">
        <v>170000</v>
      </c>
      <c r="F29" s="2"/>
      <c r="G29" s="2"/>
      <c r="H29" s="179"/>
      <c r="I29" s="189"/>
      <c r="J29" s="190"/>
      <c r="K29" s="191"/>
      <c r="L29" s="52"/>
      <c r="M29" s="52">
        <f t="shared" si="3"/>
        <v>0</v>
      </c>
      <c r="N29" s="225"/>
      <c r="O29" s="225"/>
      <c r="P29" s="225"/>
      <c r="Q29" s="225"/>
      <c r="R29" s="225"/>
      <c r="S29" s="225"/>
      <c r="T29" s="225"/>
    </row>
    <row r="30" spans="1:20" s="37" customFormat="1" ht="38.25">
      <c r="A30" s="33">
        <v>25</v>
      </c>
      <c r="B30" s="7"/>
      <c r="C30" s="7"/>
      <c r="D30" s="19" t="s">
        <v>68</v>
      </c>
      <c r="E30" s="2"/>
      <c r="F30" s="2">
        <v>3125000</v>
      </c>
      <c r="G30" s="2"/>
      <c r="H30" s="179"/>
      <c r="I30" s="189">
        <v>1464</v>
      </c>
      <c r="J30" s="190"/>
      <c r="K30" s="191"/>
      <c r="L30" s="52">
        <f t="shared" si="2"/>
        <v>0.00046848</v>
      </c>
      <c r="M30" s="52">
        <f t="shared" si="3"/>
        <v>7.666888590884156E-06</v>
      </c>
      <c r="N30" s="225"/>
      <c r="O30" s="225"/>
      <c r="P30" s="225"/>
      <c r="Q30" s="225"/>
      <c r="R30" s="225"/>
      <c r="S30" s="225"/>
      <c r="T30" s="225"/>
    </row>
    <row r="31" spans="1:20" s="37" customFormat="1" ht="25.5">
      <c r="A31" s="36">
        <v>26</v>
      </c>
      <c r="B31" s="7"/>
      <c r="C31" s="7"/>
      <c r="D31" s="19" t="s">
        <v>700</v>
      </c>
      <c r="E31" s="2"/>
      <c r="F31" s="2">
        <v>365000</v>
      </c>
      <c r="G31" s="2">
        <v>365000</v>
      </c>
      <c r="H31" s="179"/>
      <c r="I31" s="189"/>
      <c r="J31" s="190"/>
      <c r="K31" s="191"/>
      <c r="L31" s="52">
        <f t="shared" si="2"/>
        <v>0</v>
      </c>
      <c r="M31" s="52">
        <f t="shared" si="3"/>
        <v>0</v>
      </c>
      <c r="N31" s="225"/>
      <c r="O31" s="225"/>
      <c r="P31" s="225"/>
      <c r="Q31" s="225"/>
      <c r="R31" s="225"/>
      <c r="S31" s="225"/>
      <c r="T31" s="225"/>
    </row>
    <row r="32" spans="1:20" s="35" customFormat="1" ht="25.5">
      <c r="A32" s="33">
        <v>27</v>
      </c>
      <c r="B32" s="7"/>
      <c r="C32" s="7"/>
      <c r="D32" s="19" t="s">
        <v>69</v>
      </c>
      <c r="E32" s="2"/>
      <c r="F32" s="2">
        <v>165000</v>
      </c>
      <c r="G32" s="2"/>
      <c r="H32" s="179"/>
      <c r="I32" s="189"/>
      <c r="J32" s="190"/>
      <c r="K32" s="191"/>
      <c r="L32" s="52">
        <f t="shared" si="2"/>
        <v>0</v>
      </c>
      <c r="M32" s="52">
        <f t="shared" si="3"/>
        <v>0</v>
      </c>
      <c r="N32" s="225"/>
      <c r="O32" s="225"/>
      <c r="P32" s="225"/>
      <c r="Q32" s="225"/>
      <c r="R32" s="225"/>
      <c r="S32" s="225"/>
      <c r="T32" s="225"/>
    </row>
    <row r="33" spans="1:20" s="37" customFormat="1" ht="25.5">
      <c r="A33" s="36">
        <v>28</v>
      </c>
      <c r="B33" s="7"/>
      <c r="C33" s="7"/>
      <c r="D33" s="19" t="s">
        <v>70</v>
      </c>
      <c r="E33" s="2"/>
      <c r="F33" s="2">
        <v>220000</v>
      </c>
      <c r="G33" s="2"/>
      <c r="H33" s="179"/>
      <c r="I33" s="189"/>
      <c r="J33" s="190"/>
      <c r="K33" s="191"/>
      <c r="L33" s="52">
        <f t="shared" si="2"/>
        <v>0</v>
      </c>
      <c r="M33" s="52">
        <f t="shared" si="3"/>
        <v>0</v>
      </c>
      <c r="N33" s="225"/>
      <c r="O33" s="225"/>
      <c r="P33" s="225"/>
      <c r="Q33" s="225"/>
      <c r="R33" s="225"/>
      <c r="S33" s="225"/>
      <c r="T33" s="225"/>
    </row>
    <row r="34" spans="1:20" s="35" customFormat="1" ht="12.75">
      <c r="A34" s="33">
        <v>29</v>
      </c>
      <c r="B34" s="16"/>
      <c r="C34" s="16">
        <v>60016</v>
      </c>
      <c r="D34" s="18" t="s">
        <v>300</v>
      </c>
      <c r="E34" s="13">
        <f aca="true" t="shared" si="12" ref="E34:K34">SUM(E35:E51)</f>
        <v>19006000</v>
      </c>
      <c r="F34" s="13">
        <f t="shared" si="12"/>
        <v>22676000</v>
      </c>
      <c r="G34" s="13">
        <f t="shared" si="12"/>
        <v>6601000</v>
      </c>
      <c r="H34" s="178">
        <f t="shared" si="12"/>
        <v>0</v>
      </c>
      <c r="I34" s="186">
        <f t="shared" si="12"/>
        <v>2416517.76</v>
      </c>
      <c r="J34" s="187">
        <f t="shared" si="12"/>
        <v>2134595.67</v>
      </c>
      <c r="K34" s="188">
        <f t="shared" si="12"/>
        <v>0</v>
      </c>
      <c r="L34" s="226">
        <f t="shared" si="2"/>
        <v>0.10656719703651436</v>
      </c>
      <c r="M34" s="226">
        <f t="shared" si="3"/>
        <v>0.012655172434298454</v>
      </c>
      <c r="N34" s="225"/>
      <c r="O34" s="225"/>
      <c r="P34" s="225"/>
      <c r="Q34" s="225"/>
      <c r="R34" s="225"/>
      <c r="S34" s="225"/>
      <c r="T34" s="225"/>
    </row>
    <row r="35" spans="1:20" s="35" customFormat="1" ht="12.75">
      <c r="A35" s="36">
        <v>30</v>
      </c>
      <c r="B35" s="7"/>
      <c r="C35" s="16"/>
      <c r="D35" s="19" t="s">
        <v>64</v>
      </c>
      <c r="E35" s="2">
        <v>3045000</v>
      </c>
      <c r="F35" s="2">
        <v>4345000</v>
      </c>
      <c r="G35" s="2">
        <v>4345000</v>
      </c>
      <c r="H35" s="179"/>
      <c r="I35" s="189">
        <v>1315773.04</v>
      </c>
      <c r="J35" s="190">
        <v>1315773.04</v>
      </c>
      <c r="K35" s="191"/>
      <c r="L35" s="52">
        <f t="shared" si="2"/>
        <v>0.3028246352128884</v>
      </c>
      <c r="M35" s="52">
        <f t="shared" si="3"/>
        <v>0.006890632041372242</v>
      </c>
      <c r="N35" s="225"/>
      <c r="O35" s="225"/>
      <c r="P35" s="225"/>
      <c r="Q35" s="225"/>
      <c r="R35" s="225"/>
      <c r="S35" s="225"/>
      <c r="T35" s="225"/>
    </row>
    <row r="36" spans="1:20" s="37" customFormat="1" ht="12.75">
      <c r="A36" s="33">
        <v>31</v>
      </c>
      <c r="B36" s="7"/>
      <c r="C36" s="16"/>
      <c r="D36" s="19" t="s">
        <v>514</v>
      </c>
      <c r="E36" s="2">
        <v>812000</v>
      </c>
      <c r="F36" s="2">
        <v>812000</v>
      </c>
      <c r="G36" s="2">
        <v>812000</v>
      </c>
      <c r="H36" s="179"/>
      <c r="I36" s="189">
        <v>335019.4</v>
      </c>
      <c r="J36" s="190">
        <v>335019.4</v>
      </c>
      <c r="K36" s="191"/>
      <c r="L36" s="52">
        <f t="shared" si="2"/>
        <v>0.4125854679802956</v>
      </c>
      <c r="M36" s="52">
        <f t="shared" si="3"/>
        <v>0.0017544784259459398</v>
      </c>
      <c r="N36" s="225"/>
      <c r="O36" s="225"/>
      <c r="P36" s="225"/>
      <c r="Q36" s="225"/>
      <c r="R36" s="225"/>
      <c r="S36" s="225"/>
      <c r="T36" s="225"/>
    </row>
    <row r="37" spans="1:20" s="35" customFormat="1" ht="12.75">
      <c r="A37" s="36">
        <v>32</v>
      </c>
      <c r="B37" s="7"/>
      <c r="C37" s="16"/>
      <c r="D37" s="19" t="s">
        <v>458</v>
      </c>
      <c r="E37" s="2">
        <v>1223000</v>
      </c>
      <c r="F37" s="2">
        <v>1223000</v>
      </c>
      <c r="G37" s="2">
        <v>1223000</v>
      </c>
      <c r="H37" s="179"/>
      <c r="I37" s="189">
        <v>483803.23</v>
      </c>
      <c r="J37" s="190">
        <v>483803.23</v>
      </c>
      <c r="K37" s="191"/>
      <c r="L37" s="52">
        <f t="shared" si="2"/>
        <v>0.39558726901062957</v>
      </c>
      <c r="M37" s="52">
        <f t="shared" si="3"/>
        <v>0.002533651273442557</v>
      </c>
      <c r="N37" s="225"/>
      <c r="O37" s="225"/>
      <c r="P37" s="225"/>
      <c r="Q37" s="225"/>
      <c r="R37" s="225"/>
      <c r="S37" s="225"/>
      <c r="T37" s="225"/>
    </row>
    <row r="38" spans="1:20" s="37" customFormat="1" ht="51">
      <c r="A38" s="33">
        <v>33</v>
      </c>
      <c r="B38" s="7"/>
      <c r="C38" s="16"/>
      <c r="D38" s="19" t="s">
        <v>71</v>
      </c>
      <c r="E38" s="2">
        <v>6526000</v>
      </c>
      <c r="F38" s="2">
        <v>6526000</v>
      </c>
      <c r="G38" s="2"/>
      <c r="H38" s="179"/>
      <c r="I38" s="189">
        <v>42700</v>
      </c>
      <c r="J38" s="190"/>
      <c r="K38" s="191"/>
      <c r="L38" s="52">
        <f t="shared" si="2"/>
        <v>0.006543058535090408</v>
      </c>
      <c r="M38" s="52">
        <f t="shared" si="3"/>
        <v>0.0002236175839007879</v>
      </c>
      <c r="N38" s="225"/>
      <c r="O38" s="225"/>
      <c r="P38" s="225"/>
      <c r="Q38" s="225"/>
      <c r="R38" s="225"/>
      <c r="S38" s="225"/>
      <c r="T38" s="225"/>
    </row>
    <row r="39" spans="1:20" s="37" customFormat="1" ht="25.5">
      <c r="A39" s="36">
        <v>34</v>
      </c>
      <c r="B39" s="7"/>
      <c r="C39" s="16"/>
      <c r="D39" s="19" t="s">
        <v>72</v>
      </c>
      <c r="E39" s="2">
        <v>700000</v>
      </c>
      <c r="F39" s="2">
        <v>700000</v>
      </c>
      <c r="G39" s="2"/>
      <c r="H39" s="179"/>
      <c r="I39" s="189"/>
      <c r="J39" s="190"/>
      <c r="K39" s="191"/>
      <c r="L39" s="52">
        <f t="shared" si="2"/>
        <v>0</v>
      </c>
      <c r="M39" s="52">
        <f t="shared" si="3"/>
        <v>0</v>
      </c>
      <c r="N39" s="225"/>
      <c r="O39" s="225"/>
      <c r="P39" s="225"/>
      <c r="Q39" s="225"/>
      <c r="R39" s="225"/>
      <c r="S39" s="225"/>
      <c r="T39" s="225"/>
    </row>
    <row r="40" spans="1:20" s="37" customFormat="1" ht="12.75">
      <c r="A40" s="33">
        <v>35</v>
      </c>
      <c r="B40" s="7"/>
      <c r="C40" s="16"/>
      <c r="D40" s="19" t="s">
        <v>73</v>
      </c>
      <c r="E40" s="2">
        <v>1400000</v>
      </c>
      <c r="F40" s="2">
        <v>1600000</v>
      </c>
      <c r="G40" s="2"/>
      <c r="H40" s="179"/>
      <c r="I40" s="189"/>
      <c r="J40" s="190"/>
      <c r="K40" s="191"/>
      <c r="L40" s="52">
        <f t="shared" si="2"/>
        <v>0</v>
      </c>
      <c r="M40" s="52">
        <f t="shared" si="3"/>
        <v>0</v>
      </c>
      <c r="N40" s="225"/>
      <c r="O40" s="225"/>
      <c r="P40" s="225"/>
      <c r="Q40" s="225"/>
      <c r="R40" s="225"/>
      <c r="S40" s="225"/>
      <c r="T40" s="225"/>
    </row>
    <row r="41" spans="1:20" s="37" customFormat="1" ht="51">
      <c r="A41" s="36">
        <v>36</v>
      </c>
      <c r="B41" s="7"/>
      <c r="C41" s="16"/>
      <c r="D41" s="19" t="s">
        <v>74</v>
      </c>
      <c r="E41" s="2">
        <v>1000000</v>
      </c>
      <c r="F41" s="2">
        <v>1000000</v>
      </c>
      <c r="G41" s="2"/>
      <c r="H41" s="179"/>
      <c r="I41" s="189"/>
      <c r="J41" s="190"/>
      <c r="K41" s="191"/>
      <c r="L41" s="52">
        <f t="shared" si="2"/>
        <v>0</v>
      </c>
      <c r="M41" s="52">
        <f t="shared" si="3"/>
        <v>0</v>
      </c>
      <c r="N41" s="225"/>
      <c r="O41" s="225"/>
      <c r="P41" s="225"/>
      <c r="Q41" s="225"/>
      <c r="R41" s="225"/>
      <c r="S41" s="225"/>
      <c r="T41" s="225"/>
    </row>
    <row r="42" spans="1:20" s="37" customFormat="1" ht="25.5">
      <c r="A42" s="33">
        <v>37</v>
      </c>
      <c r="B42" s="7"/>
      <c r="C42" s="16"/>
      <c r="D42" s="19" t="s">
        <v>702</v>
      </c>
      <c r="E42" s="2">
        <v>750000</v>
      </c>
      <c r="F42" s="2">
        <v>750000</v>
      </c>
      <c r="G42" s="2"/>
      <c r="H42" s="179"/>
      <c r="I42" s="189">
        <v>180994.1</v>
      </c>
      <c r="J42" s="190"/>
      <c r="K42" s="191"/>
      <c r="L42" s="52">
        <f t="shared" si="2"/>
        <v>0.24132546666666668</v>
      </c>
      <c r="M42" s="52">
        <f t="shared" si="3"/>
        <v>0.0009478562843629414</v>
      </c>
      <c r="N42" s="225"/>
      <c r="O42" s="225"/>
      <c r="P42" s="225"/>
      <c r="Q42" s="225"/>
      <c r="R42" s="225"/>
      <c r="S42" s="225"/>
      <c r="T42" s="225"/>
    </row>
    <row r="43" spans="1:20" s="37" customFormat="1" ht="12.75">
      <c r="A43" s="36">
        <v>38</v>
      </c>
      <c r="B43" s="7"/>
      <c r="C43" s="16"/>
      <c r="D43" s="19" t="s">
        <v>75</v>
      </c>
      <c r="E43" s="2">
        <v>750000</v>
      </c>
      <c r="F43" s="2">
        <v>700000</v>
      </c>
      <c r="G43" s="2"/>
      <c r="H43" s="179"/>
      <c r="I43" s="189">
        <v>7429.8</v>
      </c>
      <c r="J43" s="190"/>
      <c r="K43" s="191"/>
      <c r="L43" s="52">
        <f t="shared" si="2"/>
        <v>0.010614</v>
      </c>
      <c r="M43" s="52">
        <f t="shared" si="3"/>
        <v>3.8909459598737096E-05</v>
      </c>
      <c r="N43" s="225"/>
      <c r="O43" s="225"/>
      <c r="P43" s="225"/>
      <c r="Q43" s="225"/>
      <c r="R43" s="225"/>
      <c r="S43" s="225"/>
      <c r="T43" s="225"/>
    </row>
    <row r="44" spans="1:20" s="37" customFormat="1" ht="51">
      <c r="A44" s="33">
        <v>39</v>
      </c>
      <c r="B44" s="7"/>
      <c r="C44" s="16"/>
      <c r="D44" s="19" t="s">
        <v>76</v>
      </c>
      <c r="E44" s="2">
        <v>700000</v>
      </c>
      <c r="F44" s="2">
        <v>700000</v>
      </c>
      <c r="G44" s="2"/>
      <c r="H44" s="179"/>
      <c r="I44" s="189"/>
      <c r="J44" s="190"/>
      <c r="K44" s="191"/>
      <c r="L44" s="52">
        <f t="shared" si="2"/>
        <v>0</v>
      </c>
      <c r="M44" s="52">
        <f t="shared" si="3"/>
        <v>0</v>
      </c>
      <c r="N44" s="225"/>
      <c r="O44" s="225"/>
      <c r="P44" s="225"/>
      <c r="Q44" s="225"/>
      <c r="R44" s="225"/>
      <c r="S44" s="225"/>
      <c r="T44" s="225"/>
    </row>
    <row r="45" spans="1:20" s="37" customFormat="1" ht="25.5">
      <c r="A45" s="36">
        <v>40</v>
      </c>
      <c r="B45" s="7"/>
      <c r="C45" s="16"/>
      <c r="D45" s="19" t="s">
        <v>8</v>
      </c>
      <c r="E45" s="2">
        <v>200000</v>
      </c>
      <c r="F45" s="2"/>
      <c r="G45" s="2"/>
      <c r="H45" s="179"/>
      <c r="I45" s="189"/>
      <c r="J45" s="190"/>
      <c r="K45" s="191"/>
      <c r="L45" s="52"/>
      <c r="M45" s="52">
        <f t="shared" si="3"/>
        <v>0</v>
      </c>
      <c r="N45" s="225"/>
      <c r="O45" s="225"/>
      <c r="P45" s="225"/>
      <c r="Q45" s="225"/>
      <c r="R45" s="225"/>
      <c r="S45" s="225"/>
      <c r="T45" s="225"/>
    </row>
    <row r="46" spans="1:20" s="37" customFormat="1" ht="12.75">
      <c r="A46" s="33">
        <v>41</v>
      </c>
      <c r="B46" s="7"/>
      <c r="C46" s="16"/>
      <c r="D46" s="19" t="s">
        <v>9</v>
      </c>
      <c r="E46" s="2">
        <v>300000</v>
      </c>
      <c r="F46" s="2"/>
      <c r="G46" s="2"/>
      <c r="H46" s="179"/>
      <c r="I46" s="189"/>
      <c r="J46" s="190"/>
      <c r="K46" s="191"/>
      <c r="L46" s="52"/>
      <c r="M46" s="52">
        <f t="shared" si="3"/>
        <v>0</v>
      </c>
      <c r="N46" s="225"/>
      <c r="O46" s="225"/>
      <c r="P46" s="225"/>
      <c r="Q46" s="225"/>
      <c r="R46" s="225"/>
      <c r="S46" s="225"/>
      <c r="T46" s="225"/>
    </row>
    <row r="47" spans="1:20" s="37" customFormat="1" ht="51">
      <c r="A47" s="36">
        <v>42</v>
      </c>
      <c r="B47" s="7"/>
      <c r="C47" s="16"/>
      <c r="D47" s="19" t="s">
        <v>77</v>
      </c>
      <c r="E47" s="2">
        <v>1000000</v>
      </c>
      <c r="F47" s="2">
        <v>1000000</v>
      </c>
      <c r="G47" s="2"/>
      <c r="H47" s="179"/>
      <c r="I47" s="189"/>
      <c r="J47" s="190"/>
      <c r="K47" s="191"/>
      <c r="L47" s="52">
        <f t="shared" si="2"/>
        <v>0</v>
      </c>
      <c r="M47" s="52">
        <f t="shared" si="3"/>
        <v>0</v>
      </c>
      <c r="N47" s="225"/>
      <c r="O47" s="225"/>
      <c r="P47" s="225"/>
      <c r="Q47" s="225"/>
      <c r="R47" s="225"/>
      <c r="S47" s="225"/>
      <c r="T47" s="225"/>
    </row>
    <row r="48" spans="1:20" s="35" customFormat="1" ht="12.75">
      <c r="A48" s="33">
        <v>43</v>
      </c>
      <c r="B48" s="7"/>
      <c r="C48" s="16"/>
      <c r="D48" s="19" t="s">
        <v>78</v>
      </c>
      <c r="E48" s="2"/>
      <c r="F48" s="2">
        <v>1600000</v>
      </c>
      <c r="G48" s="2"/>
      <c r="H48" s="179"/>
      <c r="I48" s="189">
        <v>22767.08</v>
      </c>
      <c r="J48" s="190"/>
      <c r="K48" s="191"/>
      <c r="L48" s="52">
        <f t="shared" si="2"/>
        <v>0.014229425</v>
      </c>
      <c r="M48" s="52">
        <f t="shared" si="3"/>
        <v>0.00011922996304627519</v>
      </c>
      <c r="N48" s="225"/>
      <c r="O48" s="225"/>
      <c r="P48" s="225"/>
      <c r="Q48" s="225"/>
      <c r="R48" s="225"/>
      <c r="S48" s="225"/>
      <c r="T48" s="225"/>
    </row>
    <row r="49" spans="1:20" s="37" customFormat="1" ht="89.25">
      <c r="A49" s="36">
        <v>44</v>
      </c>
      <c r="B49" s="7"/>
      <c r="C49" s="16"/>
      <c r="D49" s="19" t="s">
        <v>79</v>
      </c>
      <c r="E49" s="2"/>
      <c r="F49" s="2">
        <v>950000</v>
      </c>
      <c r="G49" s="2"/>
      <c r="H49" s="179"/>
      <c r="I49" s="189"/>
      <c r="J49" s="190"/>
      <c r="K49" s="191"/>
      <c r="L49" s="52">
        <f t="shared" si="2"/>
        <v>0</v>
      </c>
      <c r="M49" s="52">
        <f t="shared" si="3"/>
        <v>0</v>
      </c>
      <c r="N49" s="225"/>
      <c r="O49" s="225"/>
      <c r="P49" s="225"/>
      <c r="Q49" s="225"/>
      <c r="R49" s="225"/>
      <c r="S49" s="225"/>
      <c r="T49" s="225"/>
    </row>
    <row r="50" spans="1:20" s="37" customFormat="1" ht="38.25">
      <c r="A50" s="33">
        <v>45</v>
      </c>
      <c r="B50" s="7"/>
      <c r="C50" s="16"/>
      <c r="D50" s="19" t="s">
        <v>701</v>
      </c>
      <c r="E50" s="2">
        <v>600000</v>
      </c>
      <c r="F50" s="2">
        <v>549000</v>
      </c>
      <c r="G50" s="2"/>
      <c r="H50" s="179"/>
      <c r="I50" s="189">
        <v>28031.11</v>
      </c>
      <c r="J50" s="190"/>
      <c r="K50" s="191"/>
      <c r="L50" s="52">
        <f t="shared" si="2"/>
        <v>0.05105848816029144</v>
      </c>
      <c r="M50" s="52">
        <f t="shared" si="3"/>
        <v>0.0001467974026289746</v>
      </c>
      <c r="N50" s="225"/>
      <c r="O50" s="225"/>
      <c r="P50" s="225"/>
      <c r="Q50" s="225"/>
      <c r="R50" s="225"/>
      <c r="S50" s="225"/>
      <c r="T50" s="225"/>
    </row>
    <row r="51" spans="1:20" s="37" customFormat="1" ht="12.75">
      <c r="A51" s="36">
        <v>46</v>
      </c>
      <c r="B51" s="7"/>
      <c r="C51" s="16"/>
      <c r="D51" s="19" t="s">
        <v>81</v>
      </c>
      <c r="E51" s="2"/>
      <c r="F51" s="2">
        <v>221000</v>
      </c>
      <c r="G51" s="2">
        <v>221000</v>
      </c>
      <c r="H51" s="179"/>
      <c r="I51" s="189"/>
      <c r="J51" s="190"/>
      <c r="K51" s="191"/>
      <c r="L51" s="52">
        <f t="shared" si="2"/>
        <v>0</v>
      </c>
      <c r="M51" s="52">
        <f t="shared" si="3"/>
        <v>0</v>
      </c>
      <c r="N51" s="225"/>
      <c r="O51" s="225"/>
      <c r="P51" s="225"/>
      <c r="Q51" s="225"/>
      <c r="R51" s="225"/>
      <c r="S51" s="225"/>
      <c r="T51" s="225"/>
    </row>
    <row r="52" spans="1:20" s="37" customFormat="1" ht="12.75">
      <c r="A52" s="33">
        <v>47</v>
      </c>
      <c r="B52" s="16"/>
      <c r="C52" s="16">
        <v>60017</v>
      </c>
      <c r="D52" s="18" t="s">
        <v>513</v>
      </c>
      <c r="E52" s="13">
        <f aca="true" t="shared" si="13" ref="E52:K52">SUM(E53:E56)</f>
        <v>1378000</v>
      </c>
      <c r="F52" s="13">
        <f t="shared" si="13"/>
        <v>1434620</v>
      </c>
      <c r="G52" s="13">
        <f t="shared" si="13"/>
        <v>584620</v>
      </c>
      <c r="H52" s="178">
        <f t="shared" si="13"/>
        <v>0</v>
      </c>
      <c r="I52" s="186">
        <f t="shared" si="13"/>
        <v>206177.29000000004</v>
      </c>
      <c r="J52" s="187">
        <f t="shared" si="13"/>
        <v>175344.21000000002</v>
      </c>
      <c r="K52" s="188">
        <f t="shared" si="13"/>
        <v>0</v>
      </c>
      <c r="L52" s="226">
        <f t="shared" si="2"/>
        <v>0.14371561110259165</v>
      </c>
      <c r="M52" s="226">
        <f t="shared" si="3"/>
        <v>0.0010797392844265126</v>
      </c>
      <c r="N52" s="225"/>
      <c r="O52" s="225"/>
      <c r="P52" s="225"/>
      <c r="Q52" s="225"/>
      <c r="R52" s="225"/>
      <c r="S52" s="225"/>
      <c r="T52" s="225"/>
    </row>
    <row r="53" spans="1:20" s="37" customFormat="1" ht="12.75">
      <c r="A53" s="36">
        <v>48</v>
      </c>
      <c r="B53" s="7"/>
      <c r="C53" s="16"/>
      <c r="D53" s="19" t="s">
        <v>457</v>
      </c>
      <c r="E53" s="2">
        <v>254000</v>
      </c>
      <c r="F53" s="2">
        <v>454000</v>
      </c>
      <c r="G53" s="2">
        <v>454000</v>
      </c>
      <c r="H53" s="179"/>
      <c r="I53" s="189">
        <v>125444.21</v>
      </c>
      <c r="J53" s="190">
        <v>125444.21</v>
      </c>
      <c r="K53" s="191"/>
      <c r="L53" s="52">
        <f t="shared" si="2"/>
        <v>0.276308832599119</v>
      </c>
      <c r="M53" s="52">
        <f t="shared" si="3"/>
        <v>0.0006569445235255985</v>
      </c>
      <c r="N53" s="225"/>
      <c r="O53" s="225"/>
      <c r="P53" s="225"/>
      <c r="Q53" s="225"/>
      <c r="R53" s="225"/>
      <c r="S53" s="225"/>
      <c r="T53" s="225"/>
    </row>
    <row r="54" spans="1:20" s="37" customFormat="1" ht="25.5">
      <c r="A54" s="33">
        <v>49</v>
      </c>
      <c r="B54" s="7"/>
      <c r="C54" s="16"/>
      <c r="D54" s="19" t="s">
        <v>82</v>
      </c>
      <c r="E54" s="2">
        <v>10000</v>
      </c>
      <c r="F54" s="2">
        <v>10000</v>
      </c>
      <c r="G54" s="2">
        <v>10000</v>
      </c>
      <c r="H54" s="179"/>
      <c r="I54" s="189">
        <v>1100</v>
      </c>
      <c r="J54" s="190">
        <v>1100</v>
      </c>
      <c r="K54" s="191"/>
      <c r="L54" s="52">
        <f t="shared" si="2"/>
        <v>0.11</v>
      </c>
      <c r="M54" s="52">
        <f t="shared" si="3"/>
        <v>5.760640334680718E-06</v>
      </c>
      <c r="N54" s="225"/>
      <c r="O54" s="225"/>
      <c r="P54" s="225"/>
      <c r="Q54" s="225"/>
      <c r="R54" s="225"/>
      <c r="S54" s="225"/>
      <c r="T54" s="225"/>
    </row>
    <row r="55" spans="1:20" s="37" customFormat="1" ht="25.5">
      <c r="A55" s="36">
        <v>50</v>
      </c>
      <c r="B55" s="7"/>
      <c r="C55" s="16"/>
      <c r="D55" s="19" t="s">
        <v>703</v>
      </c>
      <c r="E55" s="2">
        <v>114000</v>
      </c>
      <c r="F55" s="2">
        <v>120620</v>
      </c>
      <c r="G55" s="2">
        <v>120620</v>
      </c>
      <c r="H55" s="179"/>
      <c r="I55" s="189">
        <v>48800</v>
      </c>
      <c r="J55" s="190">
        <v>48800</v>
      </c>
      <c r="K55" s="191"/>
      <c r="L55" s="52">
        <f t="shared" si="2"/>
        <v>0.40457635549660087</v>
      </c>
      <c r="M55" s="52">
        <f t="shared" si="3"/>
        <v>0.0002555629530294719</v>
      </c>
      <c r="N55" s="225"/>
      <c r="O55" s="225"/>
      <c r="P55" s="225"/>
      <c r="Q55" s="225"/>
      <c r="R55" s="225"/>
      <c r="S55" s="225"/>
      <c r="T55" s="225"/>
    </row>
    <row r="56" spans="1:20" s="37" customFormat="1" ht="25.5">
      <c r="A56" s="33">
        <v>51</v>
      </c>
      <c r="B56" s="7"/>
      <c r="C56" s="16"/>
      <c r="D56" s="19" t="s">
        <v>83</v>
      </c>
      <c r="E56" s="2">
        <v>1000000</v>
      </c>
      <c r="F56" s="2">
        <v>850000</v>
      </c>
      <c r="G56" s="2"/>
      <c r="H56" s="179"/>
      <c r="I56" s="189">
        <v>30833.08</v>
      </c>
      <c r="J56" s="190"/>
      <c r="K56" s="191"/>
      <c r="L56" s="52">
        <f t="shared" si="2"/>
        <v>0.03627421176470588</v>
      </c>
      <c r="M56" s="52">
        <f t="shared" si="3"/>
        <v>0.00016147116753676126</v>
      </c>
      <c r="N56" s="225"/>
      <c r="O56" s="225"/>
      <c r="P56" s="225"/>
      <c r="Q56" s="225"/>
      <c r="R56" s="225"/>
      <c r="S56" s="225"/>
      <c r="T56" s="225"/>
    </row>
    <row r="57" spans="1:20" s="37" customFormat="1" ht="12.75">
      <c r="A57" s="36">
        <v>52</v>
      </c>
      <c r="B57" s="16"/>
      <c r="C57" s="16">
        <v>60095</v>
      </c>
      <c r="D57" s="18" t="s">
        <v>295</v>
      </c>
      <c r="E57" s="13">
        <f aca="true" t="shared" si="14" ref="E57:K57">E58</f>
        <v>2400000</v>
      </c>
      <c r="F57" s="13">
        <f t="shared" si="14"/>
        <v>2400000</v>
      </c>
      <c r="G57" s="13">
        <f t="shared" si="14"/>
        <v>0</v>
      </c>
      <c r="H57" s="178">
        <f t="shared" si="14"/>
        <v>0</v>
      </c>
      <c r="I57" s="186">
        <f t="shared" si="14"/>
        <v>0</v>
      </c>
      <c r="J57" s="187">
        <f t="shared" si="14"/>
        <v>0</v>
      </c>
      <c r="K57" s="188">
        <f t="shared" si="14"/>
        <v>0</v>
      </c>
      <c r="L57" s="226">
        <f t="shared" si="2"/>
        <v>0</v>
      </c>
      <c r="M57" s="226">
        <f t="shared" si="3"/>
        <v>0</v>
      </c>
      <c r="N57" s="225"/>
      <c r="O57" s="225"/>
      <c r="P57" s="225"/>
      <c r="Q57" s="225"/>
      <c r="R57" s="225"/>
      <c r="S57" s="225"/>
      <c r="T57" s="225"/>
    </row>
    <row r="58" spans="1:20" s="37" customFormat="1" ht="25.5">
      <c r="A58" s="33">
        <v>53</v>
      </c>
      <c r="B58" s="7"/>
      <c r="C58" s="16"/>
      <c r="D58" s="19" t="s">
        <v>84</v>
      </c>
      <c r="E58" s="2">
        <v>2400000</v>
      </c>
      <c r="F58" s="2">
        <v>2400000</v>
      </c>
      <c r="G58" s="2"/>
      <c r="H58" s="179"/>
      <c r="I58" s="189"/>
      <c r="J58" s="190"/>
      <c r="K58" s="191"/>
      <c r="L58" s="52">
        <f t="shared" si="2"/>
        <v>0</v>
      </c>
      <c r="M58" s="52">
        <f t="shared" si="3"/>
        <v>0</v>
      </c>
      <c r="N58" s="225"/>
      <c r="O58" s="225"/>
      <c r="P58" s="225"/>
      <c r="Q58" s="225"/>
      <c r="R58" s="225"/>
      <c r="S58" s="225"/>
      <c r="T58" s="225"/>
    </row>
    <row r="59" spans="1:20" s="37" customFormat="1" ht="19.5" customHeight="1">
      <c r="A59" s="54">
        <v>54</v>
      </c>
      <c r="B59" s="15">
        <v>630</v>
      </c>
      <c r="C59" s="15"/>
      <c r="D59" s="5" t="s">
        <v>515</v>
      </c>
      <c r="E59" s="5">
        <f aca="true" t="shared" si="15" ref="E59:K60">E60</f>
        <v>2000</v>
      </c>
      <c r="F59" s="5">
        <f t="shared" si="15"/>
        <v>2000</v>
      </c>
      <c r="G59" s="5">
        <f t="shared" si="15"/>
        <v>2000</v>
      </c>
      <c r="H59" s="177">
        <f t="shared" si="15"/>
        <v>0</v>
      </c>
      <c r="I59" s="183">
        <f t="shared" si="15"/>
        <v>811.3</v>
      </c>
      <c r="J59" s="184">
        <f t="shared" si="15"/>
        <v>811.3</v>
      </c>
      <c r="K59" s="185">
        <f t="shared" si="15"/>
        <v>0</v>
      </c>
      <c r="L59" s="157">
        <f t="shared" si="2"/>
        <v>0.40564999999999996</v>
      </c>
      <c r="M59" s="157">
        <f t="shared" si="3"/>
        <v>4.24873409411497E-06</v>
      </c>
      <c r="N59" s="225"/>
      <c r="O59" s="225"/>
      <c r="P59" s="225"/>
      <c r="Q59" s="225"/>
      <c r="R59" s="225"/>
      <c r="S59" s="225"/>
      <c r="T59" s="225"/>
    </row>
    <row r="60" spans="1:20" s="37" customFormat="1" ht="12.75">
      <c r="A60" s="33">
        <v>55</v>
      </c>
      <c r="B60" s="16"/>
      <c r="C60" s="16">
        <v>63001</v>
      </c>
      <c r="D60" s="21" t="s">
        <v>516</v>
      </c>
      <c r="E60" s="13">
        <f t="shared" si="15"/>
        <v>2000</v>
      </c>
      <c r="F60" s="13">
        <f t="shared" si="15"/>
        <v>2000</v>
      </c>
      <c r="G60" s="13">
        <f t="shared" si="15"/>
        <v>2000</v>
      </c>
      <c r="H60" s="178">
        <f t="shared" si="15"/>
        <v>0</v>
      </c>
      <c r="I60" s="186">
        <f t="shared" si="15"/>
        <v>811.3</v>
      </c>
      <c r="J60" s="187">
        <f t="shared" si="15"/>
        <v>811.3</v>
      </c>
      <c r="K60" s="188">
        <f t="shared" si="15"/>
        <v>0</v>
      </c>
      <c r="L60" s="226">
        <f t="shared" si="2"/>
        <v>0.40564999999999996</v>
      </c>
      <c r="M60" s="226">
        <f t="shared" si="3"/>
        <v>4.24873409411497E-06</v>
      </c>
      <c r="N60" s="225"/>
      <c r="O60" s="225"/>
      <c r="P60" s="225"/>
      <c r="Q60" s="225"/>
      <c r="R60" s="225"/>
      <c r="S60" s="225"/>
      <c r="T60" s="225"/>
    </row>
    <row r="61" spans="1:20" s="37" customFormat="1" ht="25.5">
      <c r="A61" s="36">
        <v>56</v>
      </c>
      <c r="B61" s="7"/>
      <c r="C61" s="7"/>
      <c r="D61" s="20" t="s">
        <v>704</v>
      </c>
      <c r="E61" s="2">
        <v>2000</v>
      </c>
      <c r="F61" s="2">
        <v>2000</v>
      </c>
      <c r="G61" s="2">
        <v>2000</v>
      </c>
      <c r="H61" s="179"/>
      <c r="I61" s="189">
        <v>811.3</v>
      </c>
      <c r="J61" s="190">
        <v>811.3</v>
      </c>
      <c r="K61" s="191"/>
      <c r="L61" s="52">
        <f t="shared" si="2"/>
        <v>0.40564999999999996</v>
      </c>
      <c r="M61" s="52">
        <f t="shared" si="3"/>
        <v>4.24873409411497E-06</v>
      </c>
      <c r="N61" s="225"/>
      <c r="O61" s="225"/>
      <c r="P61" s="225"/>
      <c r="Q61" s="225"/>
      <c r="R61" s="225"/>
      <c r="S61" s="225"/>
      <c r="T61" s="225"/>
    </row>
    <row r="62" spans="1:20" s="35" customFormat="1" ht="19.5" customHeight="1">
      <c r="A62" s="53">
        <v>57</v>
      </c>
      <c r="B62" s="15">
        <v>700</v>
      </c>
      <c r="C62" s="15"/>
      <c r="D62" s="5" t="s">
        <v>301</v>
      </c>
      <c r="E62" s="5">
        <f aca="true" t="shared" si="16" ref="E62:K62">E63+E67+E84+E88</f>
        <v>23860700</v>
      </c>
      <c r="F62" s="5">
        <f t="shared" si="16"/>
        <v>32275097</v>
      </c>
      <c r="G62" s="5">
        <f t="shared" si="16"/>
        <v>31275097</v>
      </c>
      <c r="H62" s="177">
        <f t="shared" si="16"/>
        <v>0</v>
      </c>
      <c r="I62" s="183">
        <f t="shared" si="16"/>
        <v>11893542.73</v>
      </c>
      <c r="J62" s="184">
        <f t="shared" si="16"/>
        <v>11615606.39</v>
      </c>
      <c r="K62" s="185">
        <f t="shared" si="16"/>
        <v>0</v>
      </c>
      <c r="L62" s="157">
        <f t="shared" si="2"/>
        <v>0.3685052512777886</v>
      </c>
      <c r="M62" s="157">
        <f t="shared" si="3"/>
        <v>0.06228583815698785</v>
      </c>
      <c r="N62" s="225"/>
      <c r="O62" s="225"/>
      <c r="P62" s="225"/>
      <c r="Q62" s="225"/>
      <c r="R62" s="225"/>
      <c r="S62" s="225"/>
      <c r="T62" s="225"/>
    </row>
    <row r="63" spans="1:20" s="37" customFormat="1" ht="12.75">
      <c r="A63" s="36">
        <v>58</v>
      </c>
      <c r="B63" s="16"/>
      <c r="C63" s="16">
        <v>70001</v>
      </c>
      <c r="D63" s="18" t="s">
        <v>302</v>
      </c>
      <c r="E63" s="13">
        <f aca="true" t="shared" si="17" ref="E63:K63">SUM(E64:E66)</f>
        <v>500000</v>
      </c>
      <c r="F63" s="13">
        <f t="shared" si="17"/>
        <v>1000000</v>
      </c>
      <c r="G63" s="13">
        <f t="shared" si="17"/>
        <v>0</v>
      </c>
      <c r="H63" s="178">
        <f t="shared" si="17"/>
        <v>0</v>
      </c>
      <c r="I63" s="186">
        <f t="shared" si="17"/>
        <v>277936.34</v>
      </c>
      <c r="J63" s="187">
        <f t="shared" si="17"/>
        <v>0</v>
      </c>
      <c r="K63" s="188">
        <f t="shared" si="17"/>
        <v>0</v>
      </c>
      <c r="L63" s="226">
        <f t="shared" si="2"/>
        <v>0.27793634</v>
      </c>
      <c r="M63" s="226">
        <f t="shared" si="3"/>
        <v>0.0014555375369795765</v>
      </c>
      <c r="N63" s="225"/>
      <c r="O63" s="225"/>
      <c r="P63" s="225"/>
      <c r="Q63" s="225"/>
      <c r="R63" s="225"/>
      <c r="S63" s="225"/>
      <c r="T63" s="225"/>
    </row>
    <row r="64" spans="1:20" s="35" customFormat="1" ht="51">
      <c r="A64" s="33">
        <v>59</v>
      </c>
      <c r="B64" s="7"/>
      <c r="C64" s="7"/>
      <c r="D64" s="23" t="s">
        <v>705</v>
      </c>
      <c r="E64" s="2">
        <v>500000</v>
      </c>
      <c r="F64" s="2">
        <v>277937</v>
      </c>
      <c r="G64" s="2"/>
      <c r="H64" s="179"/>
      <c r="I64" s="189">
        <v>277936.34</v>
      </c>
      <c r="J64" s="190"/>
      <c r="K64" s="191"/>
      <c r="L64" s="52">
        <f t="shared" si="2"/>
        <v>0.9999976253611431</v>
      </c>
      <c r="M64" s="52">
        <f t="shared" si="3"/>
        <v>0.0014555375369795765</v>
      </c>
      <c r="N64" s="225"/>
      <c r="O64" s="225"/>
      <c r="P64" s="225"/>
      <c r="Q64" s="225"/>
      <c r="R64" s="225"/>
      <c r="S64" s="225"/>
      <c r="T64" s="225"/>
    </row>
    <row r="65" spans="1:20" s="35" customFormat="1" ht="38.25">
      <c r="A65" s="36">
        <v>60</v>
      </c>
      <c r="B65" s="7"/>
      <c r="C65" s="7"/>
      <c r="D65" s="23" t="s">
        <v>85</v>
      </c>
      <c r="E65" s="2"/>
      <c r="F65" s="2">
        <v>600000</v>
      </c>
      <c r="G65" s="2"/>
      <c r="H65" s="179"/>
      <c r="I65" s="189"/>
      <c r="J65" s="190"/>
      <c r="K65" s="191"/>
      <c r="L65" s="52">
        <f t="shared" si="2"/>
        <v>0</v>
      </c>
      <c r="M65" s="52">
        <f t="shared" si="3"/>
        <v>0</v>
      </c>
      <c r="N65" s="225"/>
      <c r="O65" s="225"/>
      <c r="P65" s="225"/>
      <c r="Q65" s="225"/>
      <c r="R65" s="225"/>
      <c r="S65" s="225"/>
      <c r="T65" s="225"/>
    </row>
    <row r="66" spans="1:20" s="37" customFormat="1" ht="51">
      <c r="A66" s="33">
        <v>61</v>
      </c>
      <c r="B66" s="7"/>
      <c r="C66" s="7"/>
      <c r="D66" s="23" t="s">
        <v>86</v>
      </c>
      <c r="E66" s="2"/>
      <c r="F66" s="2">
        <v>122063</v>
      </c>
      <c r="G66" s="2"/>
      <c r="H66" s="179"/>
      <c r="I66" s="189"/>
      <c r="J66" s="190"/>
      <c r="K66" s="191"/>
      <c r="L66" s="52">
        <f t="shared" si="2"/>
        <v>0</v>
      </c>
      <c r="M66" s="52">
        <f t="shared" si="3"/>
        <v>0</v>
      </c>
      <c r="N66" s="225"/>
      <c r="O66" s="225"/>
      <c r="P66" s="225"/>
      <c r="Q66" s="225"/>
      <c r="R66" s="225"/>
      <c r="S66" s="225"/>
      <c r="T66" s="225"/>
    </row>
    <row r="67" spans="1:20" s="37" customFormat="1" ht="25.5">
      <c r="A67" s="36">
        <v>62</v>
      </c>
      <c r="B67" s="16"/>
      <c r="C67" s="16">
        <v>70004</v>
      </c>
      <c r="D67" s="18" t="s">
        <v>303</v>
      </c>
      <c r="E67" s="13">
        <f aca="true" t="shared" si="18" ref="E67:K67">SUM(E68:E83)</f>
        <v>19060000</v>
      </c>
      <c r="F67" s="13">
        <f t="shared" si="18"/>
        <v>26973430</v>
      </c>
      <c r="G67" s="13">
        <f t="shared" si="18"/>
        <v>26973430</v>
      </c>
      <c r="H67" s="178">
        <f t="shared" si="18"/>
        <v>0</v>
      </c>
      <c r="I67" s="186">
        <f t="shared" si="18"/>
        <v>11074564.15</v>
      </c>
      <c r="J67" s="187">
        <f t="shared" si="18"/>
        <v>11074564.15</v>
      </c>
      <c r="K67" s="188">
        <f t="shared" si="18"/>
        <v>0</v>
      </c>
      <c r="L67" s="226">
        <f t="shared" si="2"/>
        <v>0.4105730769130956</v>
      </c>
      <c r="M67" s="226">
        <f t="shared" si="3"/>
        <v>0.05799689175590827</v>
      </c>
      <c r="N67" s="225"/>
      <c r="O67" s="225"/>
      <c r="P67" s="225"/>
      <c r="Q67" s="225"/>
      <c r="R67" s="225"/>
      <c r="S67" s="225"/>
      <c r="T67" s="225"/>
    </row>
    <row r="68" spans="1:20" s="37" customFormat="1" ht="25.5">
      <c r="A68" s="33">
        <v>63</v>
      </c>
      <c r="B68" s="7"/>
      <c r="C68" s="7"/>
      <c r="D68" s="19" t="s">
        <v>518</v>
      </c>
      <c r="E68" s="2">
        <v>620000</v>
      </c>
      <c r="F68" s="2">
        <v>620000</v>
      </c>
      <c r="G68" s="2">
        <v>620000</v>
      </c>
      <c r="H68" s="179"/>
      <c r="I68" s="189">
        <v>256668.3</v>
      </c>
      <c r="J68" s="190">
        <v>256668.3</v>
      </c>
      <c r="K68" s="191"/>
      <c r="L68" s="52">
        <f t="shared" si="2"/>
        <v>0.41398112903225803</v>
      </c>
      <c r="M68" s="52">
        <f t="shared" si="3"/>
        <v>0.0013441579651035738</v>
      </c>
      <c r="N68" s="225"/>
      <c r="O68" s="225"/>
      <c r="P68" s="225"/>
      <c r="Q68" s="225"/>
      <c r="R68" s="225"/>
      <c r="S68" s="225"/>
      <c r="T68" s="225"/>
    </row>
    <row r="69" spans="1:20" s="35" customFormat="1" ht="25.5">
      <c r="A69" s="36">
        <v>64</v>
      </c>
      <c r="B69" s="7"/>
      <c r="C69" s="7"/>
      <c r="D69" s="19" t="s">
        <v>519</v>
      </c>
      <c r="E69" s="2">
        <v>2025000</v>
      </c>
      <c r="F69" s="2">
        <v>2025000</v>
      </c>
      <c r="G69" s="2">
        <v>2025000</v>
      </c>
      <c r="H69" s="179"/>
      <c r="I69" s="189">
        <v>1370349.38</v>
      </c>
      <c r="J69" s="190">
        <v>1370349.38</v>
      </c>
      <c r="K69" s="191"/>
      <c r="L69" s="52">
        <f t="shared" si="2"/>
        <v>0.6767157432098765</v>
      </c>
      <c r="M69" s="52">
        <f t="shared" si="3"/>
        <v>0.007176445373666104</v>
      </c>
      <c r="N69" s="225"/>
      <c r="O69" s="225"/>
      <c r="P69" s="225"/>
      <c r="Q69" s="225"/>
      <c r="R69" s="225"/>
      <c r="S69" s="225"/>
      <c r="T69" s="225"/>
    </row>
    <row r="70" spans="1:20" s="37" customFormat="1" ht="25.5">
      <c r="A70" s="33">
        <v>65</v>
      </c>
      <c r="B70" s="7"/>
      <c r="C70" s="7"/>
      <c r="D70" s="19" t="s">
        <v>520</v>
      </c>
      <c r="E70" s="2">
        <v>2935000</v>
      </c>
      <c r="F70" s="2">
        <v>3604700</v>
      </c>
      <c r="G70" s="2">
        <v>3604700</v>
      </c>
      <c r="H70" s="179"/>
      <c r="I70" s="189">
        <v>944273.48</v>
      </c>
      <c r="J70" s="190">
        <v>944273.48</v>
      </c>
      <c r="K70" s="191"/>
      <c r="L70" s="52">
        <f t="shared" si="2"/>
        <v>0.2619561905290315</v>
      </c>
      <c r="M70" s="52">
        <f t="shared" si="3"/>
        <v>0.004945108996233933</v>
      </c>
      <c r="N70" s="225"/>
      <c r="O70" s="225"/>
      <c r="P70" s="225"/>
      <c r="Q70" s="225"/>
      <c r="R70" s="225"/>
      <c r="S70" s="225"/>
      <c r="T70" s="225"/>
    </row>
    <row r="71" spans="1:20" s="37" customFormat="1" ht="25.5">
      <c r="A71" s="36">
        <v>66</v>
      </c>
      <c r="B71" s="7"/>
      <c r="C71" s="7"/>
      <c r="D71" s="19" t="s">
        <v>87</v>
      </c>
      <c r="E71" s="2">
        <v>60000</v>
      </c>
      <c r="F71" s="2">
        <v>60000</v>
      </c>
      <c r="G71" s="2">
        <v>60000</v>
      </c>
      <c r="H71" s="179"/>
      <c r="I71" s="189"/>
      <c r="J71" s="190"/>
      <c r="K71" s="191"/>
      <c r="L71" s="52">
        <f aca="true" t="shared" si="19" ref="L71:L134">I71/F71</f>
        <v>0</v>
      </c>
      <c r="M71" s="52">
        <f aca="true" t="shared" si="20" ref="M71:M134">I71/$I$636</f>
        <v>0</v>
      </c>
      <c r="N71" s="225"/>
      <c r="O71" s="225"/>
      <c r="P71" s="225"/>
      <c r="Q71" s="225"/>
      <c r="R71" s="225"/>
      <c r="S71" s="225"/>
      <c r="T71" s="225"/>
    </row>
    <row r="72" spans="1:20" s="37" customFormat="1" ht="25.5">
      <c r="A72" s="33">
        <v>67</v>
      </c>
      <c r="B72" s="7"/>
      <c r="C72" s="7"/>
      <c r="D72" s="19" t="s">
        <v>88</v>
      </c>
      <c r="E72" s="2"/>
      <c r="F72" s="2">
        <v>1768850</v>
      </c>
      <c r="G72" s="2">
        <v>1768850</v>
      </c>
      <c r="H72" s="179"/>
      <c r="I72" s="189">
        <v>380409.65</v>
      </c>
      <c r="J72" s="190">
        <v>380409.65</v>
      </c>
      <c r="K72" s="191"/>
      <c r="L72" s="52">
        <f t="shared" si="19"/>
        <v>0.21506043474573877</v>
      </c>
      <c r="M72" s="52">
        <f t="shared" si="20"/>
        <v>0.001992184703174341</v>
      </c>
      <c r="N72" s="225"/>
      <c r="O72" s="225"/>
      <c r="P72" s="225"/>
      <c r="Q72" s="225"/>
      <c r="R72" s="225"/>
      <c r="S72" s="225"/>
      <c r="T72" s="225"/>
    </row>
    <row r="73" spans="1:20" s="37" customFormat="1" ht="25.5">
      <c r="A73" s="36">
        <v>68</v>
      </c>
      <c r="B73" s="7"/>
      <c r="C73" s="7"/>
      <c r="D73" s="19" t="s">
        <v>521</v>
      </c>
      <c r="E73" s="2">
        <v>550000</v>
      </c>
      <c r="F73" s="2">
        <v>550000</v>
      </c>
      <c r="G73" s="2">
        <v>550000</v>
      </c>
      <c r="H73" s="179"/>
      <c r="I73" s="189">
        <v>227501.63</v>
      </c>
      <c r="J73" s="190">
        <v>227501.63</v>
      </c>
      <c r="K73" s="191"/>
      <c r="L73" s="52">
        <f t="shared" si="19"/>
        <v>0.4136393272727273</v>
      </c>
      <c r="M73" s="52">
        <f t="shared" si="20"/>
        <v>0.0011914136963487355</v>
      </c>
      <c r="N73" s="225"/>
      <c r="O73" s="225"/>
      <c r="P73" s="225"/>
      <c r="Q73" s="225"/>
      <c r="R73" s="225"/>
      <c r="S73" s="225"/>
      <c r="T73" s="225"/>
    </row>
    <row r="74" spans="1:20" s="37" customFormat="1" ht="25.5">
      <c r="A74" s="33">
        <v>69</v>
      </c>
      <c r="B74" s="7"/>
      <c r="C74" s="7"/>
      <c r="D74" s="19" t="s">
        <v>522</v>
      </c>
      <c r="E74" s="2">
        <v>2727000</v>
      </c>
      <c r="F74" s="2">
        <v>2974730</v>
      </c>
      <c r="G74" s="2">
        <v>2974730</v>
      </c>
      <c r="H74" s="179"/>
      <c r="I74" s="189">
        <v>1316679.15</v>
      </c>
      <c r="J74" s="190">
        <v>1316679.15</v>
      </c>
      <c r="K74" s="191"/>
      <c r="L74" s="52">
        <f t="shared" si="19"/>
        <v>0.4426213975722166</v>
      </c>
      <c r="M74" s="52">
        <f t="shared" si="20"/>
        <v>0.0068953772902937485</v>
      </c>
      <c r="N74" s="225"/>
      <c r="O74" s="225"/>
      <c r="P74" s="225"/>
      <c r="Q74" s="225"/>
      <c r="R74" s="225"/>
      <c r="S74" s="225"/>
      <c r="T74" s="225"/>
    </row>
    <row r="75" spans="1:20" s="37" customFormat="1" ht="25.5">
      <c r="A75" s="36">
        <v>70</v>
      </c>
      <c r="B75" s="7"/>
      <c r="C75" s="7"/>
      <c r="D75" s="19" t="s">
        <v>523</v>
      </c>
      <c r="E75" s="2">
        <v>2715000</v>
      </c>
      <c r="F75" s="2">
        <v>3096300</v>
      </c>
      <c r="G75" s="2">
        <v>3096300</v>
      </c>
      <c r="H75" s="179"/>
      <c r="I75" s="189">
        <v>1312863.29</v>
      </c>
      <c r="J75" s="190">
        <v>1312863.29</v>
      </c>
      <c r="K75" s="191"/>
      <c r="L75" s="52">
        <f t="shared" si="19"/>
        <v>0.4240103639828182</v>
      </c>
      <c r="M75" s="52">
        <f t="shared" si="20"/>
        <v>0.0068753938384505725</v>
      </c>
      <c r="N75" s="225"/>
      <c r="O75" s="225"/>
      <c r="P75" s="225"/>
      <c r="Q75" s="225"/>
      <c r="R75" s="225"/>
      <c r="S75" s="225"/>
      <c r="T75" s="225"/>
    </row>
    <row r="76" spans="1:20" s="37" customFormat="1" ht="25.5">
      <c r="A76" s="33">
        <v>71</v>
      </c>
      <c r="B76" s="7"/>
      <c r="C76" s="7"/>
      <c r="D76" s="19" t="s">
        <v>89</v>
      </c>
      <c r="E76" s="2">
        <v>78000</v>
      </c>
      <c r="F76" s="2">
        <v>78000</v>
      </c>
      <c r="G76" s="2">
        <v>78000</v>
      </c>
      <c r="H76" s="179"/>
      <c r="I76" s="189"/>
      <c r="J76" s="190"/>
      <c r="K76" s="191"/>
      <c r="L76" s="52">
        <f t="shared" si="19"/>
        <v>0</v>
      </c>
      <c r="M76" s="52">
        <f t="shared" si="20"/>
        <v>0</v>
      </c>
      <c r="N76" s="225"/>
      <c r="O76" s="225"/>
      <c r="P76" s="225"/>
      <c r="Q76" s="225"/>
      <c r="R76" s="225"/>
      <c r="S76" s="225"/>
      <c r="T76" s="225"/>
    </row>
    <row r="77" spans="1:20" s="37" customFormat="1" ht="25.5">
      <c r="A77" s="36">
        <v>72</v>
      </c>
      <c r="B77" s="7"/>
      <c r="C77" s="7"/>
      <c r="D77" s="19" t="s">
        <v>90</v>
      </c>
      <c r="E77" s="2"/>
      <c r="F77" s="2">
        <v>1706250</v>
      </c>
      <c r="G77" s="2">
        <v>1706250</v>
      </c>
      <c r="H77" s="179"/>
      <c r="I77" s="189">
        <v>491725.15</v>
      </c>
      <c r="J77" s="190">
        <v>491725.15</v>
      </c>
      <c r="K77" s="191"/>
      <c r="L77" s="52">
        <f t="shared" si="19"/>
        <v>0.2881905641025641</v>
      </c>
      <c r="M77" s="52">
        <f t="shared" si="20"/>
        <v>0.0025751379387881153</v>
      </c>
      <c r="N77" s="225"/>
      <c r="O77" s="225"/>
      <c r="P77" s="225"/>
      <c r="Q77" s="225"/>
      <c r="R77" s="225"/>
      <c r="S77" s="225"/>
      <c r="T77" s="225"/>
    </row>
    <row r="78" spans="1:20" s="37" customFormat="1" ht="25.5">
      <c r="A78" s="33">
        <v>73</v>
      </c>
      <c r="B78" s="7"/>
      <c r="C78" s="7"/>
      <c r="D78" s="19" t="s">
        <v>524</v>
      </c>
      <c r="E78" s="2">
        <v>1300000</v>
      </c>
      <c r="F78" s="2">
        <v>1300000</v>
      </c>
      <c r="G78" s="2">
        <v>1300000</v>
      </c>
      <c r="H78" s="179"/>
      <c r="I78" s="189">
        <v>552531.09</v>
      </c>
      <c r="J78" s="190">
        <v>552531.09</v>
      </c>
      <c r="K78" s="191"/>
      <c r="L78" s="52">
        <f t="shared" si="19"/>
        <v>0.42502391538461537</v>
      </c>
      <c r="M78" s="52">
        <f t="shared" si="20"/>
        <v>0.002893575348381002</v>
      </c>
      <c r="N78" s="225"/>
      <c r="O78" s="225"/>
      <c r="P78" s="225"/>
      <c r="Q78" s="225"/>
      <c r="R78" s="225"/>
      <c r="S78" s="225"/>
      <c r="T78" s="225"/>
    </row>
    <row r="79" spans="1:20" s="37" customFormat="1" ht="25.5">
      <c r="A79" s="36">
        <v>74</v>
      </c>
      <c r="B79" s="7"/>
      <c r="C79" s="7"/>
      <c r="D79" s="19" t="s">
        <v>525</v>
      </c>
      <c r="E79" s="2">
        <v>3375000</v>
      </c>
      <c r="F79" s="2">
        <v>3443200</v>
      </c>
      <c r="G79" s="2">
        <v>3443200</v>
      </c>
      <c r="H79" s="179"/>
      <c r="I79" s="189">
        <v>1738451.15</v>
      </c>
      <c r="J79" s="190">
        <v>1738451.15</v>
      </c>
      <c r="K79" s="191"/>
      <c r="L79" s="52">
        <f t="shared" si="19"/>
        <v>0.5048940375232341</v>
      </c>
      <c r="M79" s="52">
        <f t="shared" si="20"/>
        <v>0.009104174376874618</v>
      </c>
      <c r="N79" s="225"/>
      <c r="O79" s="225"/>
      <c r="P79" s="225"/>
      <c r="Q79" s="225"/>
      <c r="R79" s="225"/>
      <c r="S79" s="225"/>
      <c r="T79" s="225"/>
    </row>
    <row r="80" spans="1:20" s="35" customFormat="1" ht="25.5">
      <c r="A80" s="33">
        <v>75</v>
      </c>
      <c r="B80" s="7"/>
      <c r="C80" s="7"/>
      <c r="D80" s="19" t="s">
        <v>526</v>
      </c>
      <c r="E80" s="2">
        <v>1940000</v>
      </c>
      <c r="F80" s="2">
        <v>2450600</v>
      </c>
      <c r="G80" s="2">
        <v>2450600</v>
      </c>
      <c r="H80" s="179"/>
      <c r="I80" s="189">
        <v>1500469.64</v>
      </c>
      <c r="J80" s="190">
        <v>1500469.64</v>
      </c>
      <c r="K80" s="191"/>
      <c r="L80" s="52">
        <f t="shared" si="19"/>
        <v>0.612286640006529</v>
      </c>
      <c r="M80" s="52">
        <f t="shared" si="20"/>
        <v>0.007857878117407143</v>
      </c>
      <c r="N80" s="225"/>
      <c r="O80" s="225"/>
      <c r="P80" s="225"/>
      <c r="Q80" s="225"/>
      <c r="R80" s="225"/>
      <c r="S80" s="225"/>
      <c r="T80" s="225"/>
    </row>
    <row r="81" spans="1:20" s="37" customFormat="1" ht="25.5">
      <c r="A81" s="36">
        <v>76</v>
      </c>
      <c r="B81" s="7"/>
      <c r="C81" s="7"/>
      <c r="D81" s="19" t="s">
        <v>91</v>
      </c>
      <c r="E81" s="2">
        <v>235000</v>
      </c>
      <c r="F81" s="2">
        <v>235000</v>
      </c>
      <c r="G81" s="2">
        <v>235000</v>
      </c>
      <c r="H81" s="179"/>
      <c r="I81" s="189"/>
      <c r="J81" s="190"/>
      <c r="K81" s="191"/>
      <c r="L81" s="52">
        <f t="shared" si="19"/>
        <v>0</v>
      </c>
      <c r="M81" s="52">
        <f t="shared" si="20"/>
        <v>0</v>
      </c>
      <c r="N81" s="225"/>
      <c r="O81" s="225"/>
      <c r="P81" s="225"/>
      <c r="Q81" s="225"/>
      <c r="R81" s="225"/>
      <c r="S81" s="225"/>
      <c r="T81" s="225"/>
    </row>
    <row r="82" spans="1:20" s="37" customFormat="1" ht="12.75">
      <c r="A82" s="33">
        <v>77</v>
      </c>
      <c r="B82" s="7"/>
      <c r="C82" s="7"/>
      <c r="D82" s="19" t="s">
        <v>92</v>
      </c>
      <c r="E82" s="2"/>
      <c r="F82" s="2">
        <v>2560800</v>
      </c>
      <c r="G82" s="2">
        <v>2560800</v>
      </c>
      <c r="H82" s="179"/>
      <c r="I82" s="189">
        <v>731619.64</v>
      </c>
      <c r="J82" s="190">
        <v>731619.64</v>
      </c>
      <c r="K82" s="191"/>
      <c r="L82" s="52">
        <f t="shared" si="19"/>
        <v>0.2856996407372696</v>
      </c>
      <c r="M82" s="52">
        <f t="shared" si="20"/>
        <v>0.003831452370753261</v>
      </c>
      <c r="N82" s="225"/>
      <c r="O82" s="225"/>
      <c r="P82" s="225"/>
      <c r="Q82" s="225"/>
      <c r="R82" s="225"/>
      <c r="S82" s="225"/>
      <c r="T82" s="225"/>
    </row>
    <row r="83" spans="1:20" s="35" customFormat="1" ht="25.5">
      <c r="A83" s="36">
        <v>78</v>
      </c>
      <c r="B83" s="7"/>
      <c r="C83" s="7"/>
      <c r="D83" s="19" t="s">
        <v>93</v>
      </c>
      <c r="E83" s="2">
        <v>500000</v>
      </c>
      <c r="F83" s="2">
        <v>500000</v>
      </c>
      <c r="G83" s="2">
        <v>500000</v>
      </c>
      <c r="H83" s="179"/>
      <c r="I83" s="189">
        <v>251022.6</v>
      </c>
      <c r="J83" s="190">
        <v>251022.6</v>
      </c>
      <c r="K83" s="191"/>
      <c r="L83" s="52">
        <f t="shared" si="19"/>
        <v>0.5020452</v>
      </c>
      <c r="M83" s="52">
        <f t="shared" si="20"/>
        <v>0.001314591740433113</v>
      </c>
      <c r="N83" s="225"/>
      <c r="O83" s="225"/>
      <c r="P83" s="225"/>
      <c r="Q83" s="225"/>
      <c r="R83" s="225"/>
      <c r="S83" s="225"/>
      <c r="T83" s="225"/>
    </row>
    <row r="84" spans="1:20" s="37" customFormat="1" ht="12.75">
      <c r="A84" s="33">
        <v>79</v>
      </c>
      <c r="B84" s="16"/>
      <c r="C84" s="16">
        <v>70005</v>
      </c>
      <c r="D84" s="18" t="s">
        <v>304</v>
      </c>
      <c r="E84" s="13">
        <f aca="true" t="shared" si="21" ref="E84:K84">SUM(E85:E87)</f>
        <v>4070700</v>
      </c>
      <c r="F84" s="13">
        <f t="shared" si="21"/>
        <v>4071667</v>
      </c>
      <c r="G84" s="13">
        <f t="shared" si="21"/>
        <v>4071667</v>
      </c>
      <c r="H84" s="178">
        <f t="shared" si="21"/>
        <v>0</v>
      </c>
      <c r="I84" s="186">
        <f t="shared" si="21"/>
        <v>513760.17</v>
      </c>
      <c r="J84" s="187">
        <f t="shared" si="21"/>
        <v>513760.17</v>
      </c>
      <c r="K84" s="188">
        <f t="shared" si="21"/>
        <v>0</v>
      </c>
      <c r="L84" s="226">
        <f t="shared" si="19"/>
        <v>0.1261793191830275</v>
      </c>
      <c r="M84" s="226">
        <f t="shared" si="20"/>
        <v>0.0026905341433222027</v>
      </c>
      <c r="N84" s="225"/>
      <c r="O84" s="225"/>
      <c r="P84" s="225"/>
      <c r="Q84" s="225"/>
      <c r="R84" s="225"/>
      <c r="S84" s="225"/>
      <c r="T84" s="225"/>
    </row>
    <row r="85" spans="1:20" s="35" customFormat="1" ht="12.75">
      <c r="A85" s="36">
        <v>80</v>
      </c>
      <c r="B85" s="7"/>
      <c r="C85" s="7"/>
      <c r="D85" s="19" t="s">
        <v>290</v>
      </c>
      <c r="E85" s="2">
        <v>3698700</v>
      </c>
      <c r="F85" s="2">
        <v>3698700</v>
      </c>
      <c r="G85" s="2">
        <v>3698700</v>
      </c>
      <c r="H85" s="179"/>
      <c r="I85" s="189">
        <v>453367.93</v>
      </c>
      <c r="J85" s="190">
        <v>453367.93</v>
      </c>
      <c r="K85" s="191"/>
      <c r="L85" s="52">
        <f t="shared" si="19"/>
        <v>0.12257493984372887</v>
      </c>
      <c r="M85" s="52">
        <f t="shared" si="20"/>
        <v>0.0023742632581897315</v>
      </c>
      <c r="N85" s="225"/>
      <c r="O85" s="225"/>
      <c r="P85" s="225"/>
      <c r="Q85" s="225"/>
      <c r="R85" s="225"/>
      <c r="S85" s="225"/>
      <c r="T85" s="225"/>
    </row>
    <row r="86" spans="1:20" s="35" customFormat="1" ht="25.5">
      <c r="A86" s="33">
        <v>81</v>
      </c>
      <c r="B86" s="7"/>
      <c r="C86" s="7"/>
      <c r="D86" s="19" t="s">
        <v>94</v>
      </c>
      <c r="E86" s="2">
        <v>300000</v>
      </c>
      <c r="F86" s="2">
        <v>300000</v>
      </c>
      <c r="G86" s="2">
        <v>300000</v>
      </c>
      <c r="H86" s="179"/>
      <c r="I86" s="189"/>
      <c r="J86" s="190"/>
      <c r="K86" s="191"/>
      <c r="L86" s="52">
        <f t="shared" si="19"/>
        <v>0</v>
      </c>
      <c r="M86" s="52">
        <f t="shared" si="20"/>
        <v>0</v>
      </c>
      <c r="N86" s="225"/>
      <c r="O86" s="225"/>
      <c r="P86" s="225"/>
      <c r="Q86" s="225"/>
      <c r="R86" s="225"/>
      <c r="S86" s="225"/>
      <c r="T86" s="225"/>
    </row>
    <row r="87" spans="1:20" s="35" customFormat="1" ht="38.25">
      <c r="A87" s="36">
        <v>82</v>
      </c>
      <c r="B87" s="7"/>
      <c r="C87" s="7"/>
      <c r="D87" s="22" t="s">
        <v>706</v>
      </c>
      <c r="E87" s="2">
        <v>72000</v>
      </c>
      <c r="F87" s="2">
        <v>72967</v>
      </c>
      <c r="G87" s="2">
        <v>72967</v>
      </c>
      <c r="H87" s="179"/>
      <c r="I87" s="189">
        <v>60392.24</v>
      </c>
      <c r="J87" s="190">
        <v>60392.24</v>
      </c>
      <c r="K87" s="191"/>
      <c r="L87" s="52">
        <f t="shared" si="19"/>
        <v>0.8276651088848384</v>
      </c>
      <c r="M87" s="52">
        <f t="shared" si="20"/>
        <v>0.0003162708851324712</v>
      </c>
      <c r="N87" s="225"/>
      <c r="O87" s="225"/>
      <c r="P87" s="225"/>
      <c r="Q87" s="225"/>
      <c r="R87" s="225"/>
      <c r="S87" s="225"/>
      <c r="T87" s="225"/>
    </row>
    <row r="88" spans="1:20" s="35" customFormat="1" ht="12.75">
      <c r="A88" s="33">
        <v>83</v>
      </c>
      <c r="B88" s="16"/>
      <c r="C88" s="16">
        <v>70095</v>
      </c>
      <c r="D88" s="18" t="s">
        <v>295</v>
      </c>
      <c r="E88" s="13">
        <f aca="true" t="shared" si="22" ref="E88:K88">SUM(E89:E92)</f>
        <v>230000</v>
      </c>
      <c r="F88" s="13">
        <f t="shared" si="22"/>
        <v>230000</v>
      </c>
      <c r="G88" s="13">
        <f t="shared" si="22"/>
        <v>230000</v>
      </c>
      <c r="H88" s="178">
        <f t="shared" si="22"/>
        <v>0</v>
      </c>
      <c r="I88" s="186">
        <f t="shared" si="22"/>
        <v>27282.07</v>
      </c>
      <c r="J88" s="187">
        <f t="shared" si="22"/>
        <v>27282.07</v>
      </c>
      <c r="K88" s="188">
        <f t="shared" si="22"/>
        <v>0</v>
      </c>
      <c r="L88" s="226">
        <f t="shared" si="19"/>
        <v>0.11861769565217391</v>
      </c>
      <c r="M88" s="226">
        <f t="shared" si="20"/>
        <v>0.00014287472077780254</v>
      </c>
      <c r="N88" s="225"/>
      <c r="O88" s="225"/>
      <c r="P88" s="225"/>
      <c r="Q88" s="225"/>
      <c r="R88" s="225"/>
      <c r="S88" s="225"/>
      <c r="T88" s="225"/>
    </row>
    <row r="89" spans="1:20" s="35" customFormat="1" ht="12.75">
      <c r="A89" s="36">
        <v>84</v>
      </c>
      <c r="B89" s="7"/>
      <c r="C89" s="7"/>
      <c r="D89" s="19" t="s">
        <v>460</v>
      </c>
      <c r="E89" s="2">
        <v>5000</v>
      </c>
      <c r="F89" s="2">
        <v>5000</v>
      </c>
      <c r="G89" s="2">
        <v>5000</v>
      </c>
      <c r="H89" s="179"/>
      <c r="I89" s="189"/>
      <c r="J89" s="190"/>
      <c r="K89" s="191"/>
      <c r="L89" s="52">
        <f t="shared" si="19"/>
        <v>0</v>
      </c>
      <c r="M89" s="52">
        <f t="shared" si="20"/>
        <v>0</v>
      </c>
      <c r="N89" s="225"/>
      <c r="O89" s="225"/>
      <c r="P89" s="225"/>
      <c r="Q89" s="225"/>
      <c r="R89" s="225"/>
      <c r="S89" s="225"/>
      <c r="T89" s="225"/>
    </row>
    <row r="90" spans="1:20" s="35" customFormat="1" ht="12.75">
      <c r="A90" s="33">
        <v>85</v>
      </c>
      <c r="B90" s="7"/>
      <c r="C90" s="7"/>
      <c r="D90" s="19" t="s">
        <v>290</v>
      </c>
      <c r="E90" s="2">
        <v>25000</v>
      </c>
      <c r="F90" s="2">
        <v>25000</v>
      </c>
      <c r="G90" s="2">
        <v>25000</v>
      </c>
      <c r="H90" s="179"/>
      <c r="I90" s="189">
        <v>7358.5</v>
      </c>
      <c r="J90" s="190">
        <v>7358.5</v>
      </c>
      <c r="K90" s="191"/>
      <c r="L90" s="52">
        <f t="shared" si="19"/>
        <v>0.29434</v>
      </c>
      <c r="M90" s="52">
        <f t="shared" si="20"/>
        <v>3.853606536613461E-05</v>
      </c>
      <c r="N90" s="225"/>
      <c r="O90" s="225"/>
      <c r="P90" s="225"/>
      <c r="Q90" s="225"/>
      <c r="R90" s="225"/>
      <c r="S90" s="225"/>
      <c r="T90" s="225"/>
    </row>
    <row r="91" spans="1:20" s="37" customFormat="1" ht="25.5">
      <c r="A91" s="36">
        <v>86</v>
      </c>
      <c r="B91" s="7"/>
      <c r="C91" s="7"/>
      <c r="D91" s="19" t="s">
        <v>517</v>
      </c>
      <c r="E91" s="2">
        <v>100000</v>
      </c>
      <c r="F91" s="2">
        <v>100000</v>
      </c>
      <c r="G91" s="2">
        <v>100000</v>
      </c>
      <c r="H91" s="179"/>
      <c r="I91" s="189"/>
      <c r="J91" s="190"/>
      <c r="K91" s="191"/>
      <c r="L91" s="52">
        <f t="shared" si="19"/>
        <v>0</v>
      </c>
      <c r="M91" s="52">
        <f t="shared" si="20"/>
        <v>0</v>
      </c>
      <c r="N91" s="225"/>
      <c r="O91" s="225"/>
      <c r="P91" s="225"/>
      <c r="Q91" s="225"/>
      <c r="R91" s="225"/>
      <c r="S91" s="225"/>
      <c r="T91" s="225"/>
    </row>
    <row r="92" spans="1:20" s="37" customFormat="1" ht="12.75">
      <c r="A92" s="33">
        <v>87</v>
      </c>
      <c r="B92" s="7"/>
      <c r="C92" s="7"/>
      <c r="D92" s="19" t="s">
        <v>527</v>
      </c>
      <c r="E92" s="2">
        <v>100000</v>
      </c>
      <c r="F92" s="2">
        <v>100000</v>
      </c>
      <c r="G92" s="2">
        <v>100000</v>
      </c>
      <c r="H92" s="179"/>
      <c r="I92" s="189">
        <v>19923.57</v>
      </c>
      <c r="J92" s="190">
        <v>19923.57</v>
      </c>
      <c r="K92" s="191"/>
      <c r="L92" s="52">
        <f t="shared" si="19"/>
        <v>0.1992357</v>
      </c>
      <c r="M92" s="52">
        <f t="shared" si="20"/>
        <v>0.00010433865541166793</v>
      </c>
      <c r="N92" s="225"/>
      <c r="O92" s="225"/>
      <c r="P92" s="225"/>
      <c r="Q92" s="225"/>
      <c r="R92" s="225"/>
      <c r="S92" s="225"/>
      <c r="T92" s="225"/>
    </row>
    <row r="93" spans="1:20" s="35" customFormat="1" ht="19.5" customHeight="1">
      <c r="A93" s="54">
        <v>88</v>
      </c>
      <c r="B93" s="15">
        <v>710</v>
      </c>
      <c r="C93" s="15"/>
      <c r="D93" s="5" t="s">
        <v>632</v>
      </c>
      <c r="E93" s="5">
        <f aca="true" t="shared" si="23" ref="E93:K93">E94+E98+E101+E104</f>
        <v>2155000</v>
      </c>
      <c r="F93" s="5">
        <f t="shared" si="23"/>
        <v>2138000</v>
      </c>
      <c r="G93" s="5">
        <f t="shared" si="23"/>
        <v>1879000</v>
      </c>
      <c r="H93" s="177">
        <f t="shared" si="23"/>
        <v>290450</v>
      </c>
      <c r="I93" s="183">
        <f t="shared" si="23"/>
        <v>609355.47</v>
      </c>
      <c r="J93" s="184">
        <f t="shared" si="23"/>
        <v>609355.47</v>
      </c>
      <c r="K93" s="185">
        <f t="shared" si="23"/>
        <v>116907.39</v>
      </c>
      <c r="L93" s="157">
        <f t="shared" si="19"/>
        <v>0.28501191300280637</v>
      </c>
      <c r="M93" s="157">
        <f t="shared" si="20"/>
        <v>0.0031911615442184785</v>
      </c>
      <c r="N93" s="225"/>
      <c r="O93" s="225"/>
      <c r="P93" s="225"/>
      <c r="Q93" s="225"/>
      <c r="R93" s="225"/>
      <c r="S93" s="225"/>
      <c r="T93" s="225"/>
    </row>
    <row r="94" spans="1:20" s="37" customFormat="1" ht="12.75">
      <c r="A94" s="33">
        <v>89</v>
      </c>
      <c r="B94" s="16"/>
      <c r="C94" s="16">
        <v>71004</v>
      </c>
      <c r="D94" s="18" t="s">
        <v>305</v>
      </c>
      <c r="E94" s="13">
        <f aca="true" t="shared" si="24" ref="E94:K94">SUM(E95:E97)</f>
        <v>280000</v>
      </c>
      <c r="F94" s="13">
        <f t="shared" si="24"/>
        <v>340000</v>
      </c>
      <c r="G94" s="13">
        <f t="shared" si="24"/>
        <v>340000</v>
      </c>
      <c r="H94" s="178">
        <f t="shared" si="24"/>
        <v>28650</v>
      </c>
      <c r="I94" s="186">
        <f t="shared" si="24"/>
        <v>71371.58</v>
      </c>
      <c r="J94" s="187">
        <f t="shared" si="24"/>
        <v>71371.58</v>
      </c>
      <c r="K94" s="188">
        <f t="shared" si="24"/>
        <v>1870</v>
      </c>
      <c r="L94" s="226">
        <f t="shared" si="19"/>
        <v>0.20991641176470588</v>
      </c>
      <c r="M94" s="226">
        <f t="shared" si="20"/>
        <v>0.00037376909317990154</v>
      </c>
      <c r="N94" s="225"/>
      <c r="O94" s="225"/>
      <c r="P94" s="225"/>
      <c r="Q94" s="225"/>
      <c r="R94" s="225"/>
      <c r="S94" s="225"/>
      <c r="T94" s="225"/>
    </row>
    <row r="95" spans="1:20" s="35" customFormat="1" ht="12.75">
      <c r="A95" s="36">
        <v>90</v>
      </c>
      <c r="B95" s="16"/>
      <c r="C95" s="16"/>
      <c r="D95" s="19" t="s">
        <v>461</v>
      </c>
      <c r="E95" s="2">
        <v>150000</v>
      </c>
      <c r="F95" s="2">
        <v>150000</v>
      </c>
      <c r="G95" s="2">
        <v>150000</v>
      </c>
      <c r="H95" s="179">
        <v>14400</v>
      </c>
      <c r="I95" s="189">
        <v>56408.04</v>
      </c>
      <c r="J95" s="190">
        <v>56408.04</v>
      </c>
      <c r="K95" s="191">
        <v>1870</v>
      </c>
      <c r="L95" s="52">
        <f t="shared" si="19"/>
        <v>0.3760536</v>
      </c>
      <c r="M95" s="52">
        <f t="shared" si="20"/>
        <v>0.00029540584584025764</v>
      </c>
      <c r="N95" s="225"/>
      <c r="O95" s="225"/>
      <c r="P95" s="225"/>
      <c r="Q95" s="225"/>
      <c r="R95" s="225"/>
      <c r="S95" s="225"/>
      <c r="T95" s="225"/>
    </row>
    <row r="96" spans="1:20" s="37" customFormat="1" ht="12.75">
      <c r="A96" s="33">
        <v>91</v>
      </c>
      <c r="B96" s="16"/>
      <c r="C96" s="16"/>
      <c r="D96" s="19" t="s">
        <v>707</v>
      </c>
      <c r="E96" s="2">
        <v>130000</v>
      </c>
      <c r="F96" s="2">
        <v>130000</v>
      </c>
      <c r="G96" s="2">
        <v>130000</v>
      </c>
      <c r="H96" s="179">
        <v>14250</v>
      </c>
      <c r="I96" s="189">
        <v>14963.54</v>
      </c>
      <c r="J96" s="190">
        <v>14963.54</v>
      </c>
      <c r="K96" s="191"/>
      <c r="L96" s="52">
        <f t="shared" si="19"/>
        <v>0.11510415384615386</v>
      </c>
      <c r="M96" s="52">
        <f t="shared" si="20"/>
        <v>7.836324733964393E-05</v>
      </c>
      <c r="N96" s="225"/>
      <c r="O96" s="225"/>
      <c r="P96" s="225"/>
      <c r="Q96" s="225"/>
      <c r="R96" s="225"/>
      <c r="S96" s="225"/>
      <c r="T96" s="225"/>
    </row>
    <row r="97" spans="1:20" s="37" customFormat="1" ht="12.75">
      <c r="A97" s="36">
        <v>92</v>
      </c>
      <c r="B97" s="16"/>
      <c r="C97" s="16"/>
      <c r="D97" s="19" t="s">
        <v>557</v>
      </c>
      <c r="E97" s="2"/>
      <c r="F97" s="2">
        <v>60000</v>
      </c>
      <c r="G97" s="2">
        <v>60000</v>
      </c>
      <c r="H97" s="179"/>
      <c r="I97" s="189"/>
      <c r="J97" s="190"/>
      <c r="K97" s="191"/>
      <c r="L97" s="52">
        <f t="shared" si="19"/>
        <v>0</v>
      </c>
      <c r="M97" s="52">
        <f t="shared" si="20"/>
        <v>0</v>
      </c>
      <c r="N97" s="225"/>
      <c r="O97" s="225"/>
      <c r="P97" s="225"/>
      <c r="Q97" s="225"/>
      <c r="R97" s="225"/>
      <c r="S97" s="225"/>
      <c r="T97" s="225"/>
    </row>
    <row r="98" spans="1:20" s="37" customFormat="1" ht="25.5">
      <c r="A98" s="33">
        <v>93</v>
      </c>
      <c r="B98" s="16"/>
      <c r="C98" s="16">
        <v>71013</v>
      </c>
      <c r="D98" s="18" t="s">
        <v>306</v>
      </c>
      <c r="E98" s="13">
        <f aca="true" t="shared" si="25" ref="E98:K98">SUM(E99:E100)</f>
        <v>200000</v>
      </c>
      <c r="F98" s="13">
        <f t="shared" si="25"/>
        <v>200000</v>
      </c>
      <c r="G98" s="13">
        <f t="shared" si="25"/>
        <v>200000</v>
      </c>
      <c r="H98" s="178">
        <f t="shared" si="25"/>
        <v>0</v>
      </c>
      <c r="I98" s="186">
        <f t="shared" si="25"/>
        <v>0</v>
      </c>
      <c r="J98" s="187">
        <f t="shared" si="25"/>
        <v>0</v>
      </c>
      <c r="K98" s="188">
        <f t="shared" si="25"/>
        <v>0</v>
      </c>
      <c r="L98" s="226">
        <f t="shared" si="19"/>
        <v>0</v>
      </c>
      <c r="M98" s="226">
        <f t="shared" si="20"/>
        <v>0</v>
      </c>
      <c r="N98" s="225"/>
      <c r="O98" s="225"/>
      <c r="P98" s="225"/>
      <c r="Q98" s="225"/>
      <c r="R98" s="225"/>
      <c r="S98" s="225"/>
      <c r="T98" s="225"/>
    </row>
    <row r="99" spans="1:20" s="37" customFormat="1" ht="38.25">
      <c r="A99" s="36">
        <v>94</v>
      </c>
      <c r="B99" s="16"/>
      <c r="C99" s="16"/>
      <c r="D99" s="22" t="s">
        <v>706</v>
      </c>
      <c r="E99" s="2">
        <v>50000</v>
      </c>
      <c r="F99" s="2">
        <v>50000</v>
      </c>
      <c r="G99" s="2">
        <v>50000</v>
      </c>
      <c r="H99" s="179"/>
      <c r="I99" s="189"/>
      <c r="J99" s="190"/>
      <c r="K99" s="191"/>
      <c r="L99" s="52">
        <f t="shared" si="19"/>
        <v>0</v>
      </c>
      <c r="M99" s="52">
        <f t="shared" si="20"/>
        <v>0</v>
      </c>
      <c r="N99" s="225"/>
      <c r="O99" s="225"/>
      <c r="P99" s="225"/>
      <c r="Q99" s="225"/>
      <c r="R99" s="225"/>
      <c r="S99" s="225"/>
      <c r="T99" s="225"/>
    </row>
    <row r="100" spans="1:20" s="37" customFormat="1" ht="12.75">
      <c r="A100" s="33">
        <v>95</v>
      </c>
      <c r="B100" s="16"/>
      <c r="C100" s="16"/>
      <c r="D100" s="22" t="s">
        <v>290</v>
      </c>
      <c r="E100" s="2">
        <v>150000</v>
      </c>
      <c r="F100" s="2">
        <v>150000</v>
      </c>
      <c r="G100" s="2">
        <v>150000</v>
      </c>
      <c r="H100" s="179"/>
      <c r="I100" s="189"/>
      <c r="J100" s="190"/>
      <c r="K100" s="191"/>
      <c r="L100" s="52">
        <f t="shared" si="19"/>
        <v>0</v>
      </c>
      <c r="M100" s="52">
        <f t="shared" si="20"/>
        <v>0</v>
      </c>
      <c r="N100" s="225"/>
      <c r="O100" s="225"/>
      <c r="P100" s="225"/>
      <c r="Q100" s="225"/>
      <c r="R100" s="225"/>
      <c r="S100" s="225"/>
      <c r="T100" s="225"/>
    </row>
    <row r="101" spans="1:20" s="35" customFormat="1" ht="12.75">
      <c r="A101" s="36">
        <v>96</v>
      </c>
      <c r="B101" s="16"/>
      <c r="C101" s="16">
        <v>71015</v>
      </c>
      <c r="D101" s="18" t="s">
        <v>307</v>
      </c>
      <c r="E101" s="13">
        <f aca="true" t="shared" si="26" ref="E101:K101">SUM(E102:E103)</f>
        <v>324000</v>
      </c>
      <c r="F101" s="13">
        <f t="shared" si="26"/>
        <v>324000</v>
      </c>
      <c r="G101" s="13">
        <f t="shared" si="26"/>
        <v>324000</v>
      </c>
      <c r="H101" s="178">
        <f t="shared" si="26"/>
        <v>261800</v>
      </c>
      <c r="I101" s="186">
        <f t="shared" si="26"/>
        <v>142234.55</v>
      </c>
      <c r="J101" s="187">
        <f t="shared" si="26"/>
        <v>142234.55</v>
      </c>
      <c r="K101" s="188">
        <f t="shared" si="26"/>
        <v>115037.39</v>
      </c>
      <c r="L101" s="226">
        <f t="shared" si="19"/>
        <v>0.438995524691358</v>
      </c>
      <c r="M101" s="226">
        <f t="shared" si="20"/>
        <v>0.0007448746233774194</v>
      </c>
      <c r="N101" s="225"/>
      <c r="O101" s="225"/>
      <c r="P101" s="225"/>
      <c r="Q101" s="225"/>
      <c r="R101" s="225"/>
      <c r="S101" s="225"/>
      <c r="T101" s="225"/>
    </row>
    <row r="102" spans="1:20" s="35" customFormat="1" ht="38.25">
      <c r="A102" s="33">
        <v>97</v>
      </c>
      <c r="B102" s="7"/>
      <c r="C102" s="7"/>
      <c r="D102" s="22" t="s">
        <v>706</v>
      </c>
      <c r="E102" s="2">
        <v>265000</v>
      </c>
      <c r="F102" s="2">
        <v>265000</v>
      </c>
      <c r="G102" s="2">
        <v>265000</v>
      </c>
      <c r="H102" s="179">
        <v>238300</v>
      </c>
      <c r="I102" s="189">
        <v>118319.5</v>
      </c>
      <c r="J102" s="190">
        <v>118319.5</v>
      </c>
      <c r="K102" s="191">
        <v>106435.97</v>
      </c>
      <c r="L102" s="52">
        <f t="shared" si="19"/>
        <v>0.446488679245283</v>
      </c>
      <c r="M102" s="52">
        <f t="shared" si="20"/>
        <v>0.0006196328037084139</v>
      </c>
      <c r="N102" s="225"/>
      <c r="O102" s="225"/>
      <c r="P102" s="225"/>
      <c r="Q102" s="225"/>
      <c r="R102" s="225"/>
      <c r="S102" s="225"/>
      <c r="T102" s="225"/>
    </row>
    <row r="103" spans="1:20" s="35" customFormat="1" ht="12.75">
      <c r="A103" s="36">
        <v>98</v>
      </c>
      <c r="B103" s="7"/>
      <c r="C103" s="7"/>
      <c r="D103" s="22" t="s">
        <v>290</v>
      </c>
      <c r="E103" s="2">
        <v>59000</v>
      </c>
      <c r="F103" s="2">
        <v>59000</v>
      </c>
      <c r="G103" s="2">
        <v>59000</v>
      </c>
      <c r="H103" s="179">
        <v>23500</v>
      </c>
      <c r="I103" s="189">
        <v>23915.05</v>
      </c>
      <c r="J103" s="190">
        <v>23915.05</v>
      </c>
      <c r="K103" s="191">
        <v>8601.42</v>
      </c>
      <c r="L103" s="52">
        <f t="shared" si="19"/>
        <v>0.40533983050847455</v>
      </c>
      <c r="M103" s="52">
        <f t="shared" si="20"/>
        <v>0.00012524181966900555</v>
      </c>
      <c r="N103" s="225"/>
      <c r="O103" s="225"/>
      <c r="P103" s="225"/>
      <c r="Q103" s="225"/>
      <c r="R103" s="225"/>
      <c r="S103" s="225"/>
      <c r="T103" s="225"/>
    </row>
    <row r="104" spans="1:20" s="35" customFormat="1" ht="12.75">
      <c r="A104" s="33">
        <v>99</v>
      </c>
      <c r="B104" s="16"/>
      <c r="C104" s="16">
        <v>71035</v>
      </c>
      <c r="D104" s="18" t="s">
        <v>308</v>
      </c>
      <c r="E104" s="13">
        <f aca="true" t="shared" si="27" ref="E104:K104">SUM(E105:E108)</f>
        <v>1351000</v>
      </c>
      <c r="F104" s="13">
        <f t="shared" si="27"/>
        <v>1274000</v>
      </c>
      <c r="G104" s="13">
        <f t="shared" si="27"/>
        <v>1015000</v>
      </c>
      <c r="H104" s="178">
        <f t="shared" si="27"/>
        <v>0</v>
      </c>
      <c r="I104" s="186">
        <f t="shared" si="27"/>
        <v>395749.33999999997</v>
      </c>
      <c r="J104" s="187">
        <f t="shared" si="27"/>
        <v>395749.33999999997</v>
      </c>
      <c r="K104" s="188">
        <f t="shared" si="27"/>
        <v>0</v>
      </c>
      <c r="L104" s="226">
        <f t="shared" si="19"/>
        <v>0.3106352747252747</v>
      </c>
      <c r="M104" s="226">
        <f t="shared" si="20"/>
        <v>0.0020725178276611578</v>
      </c>
      <c r="N104" s="225"/>
      <c r="O104" s="225"/>
      <c r="P104" s="225"/>
      <c r="Q104" s="225"/>
      <c r="R104" s="225"/>
      <c r="S104" s="225"/>
      <c r="T104" s="225"/>
    </row>
    <row r="105" spans="1:20" s="35" customFormat="1" ht="12.75">
      <c r="A105" s="36">
        <v>100</v>
      </c>
      <c r="B105" s="7"/>
      <c r="C105" s="7"/>
      <c r="D105" s="19" t="s">
        <v>462</v>
      </c>
      <c r="E105" s="2">
        <v>880000</v>
      </c>
      <c r="F105" s="2">
        <v>880000</v>
      </c>
      <c r="G105" s="2">
        <v>880000</v>
      </c>
      <c r="H105" s="179"/>
      <c r="I105" s="189">
        <v>343599.22</v>
      </c>
      <c r="J105" s="190">
        <v>343599.22</v>
      </c>
      <c r="K105" s="191"/>
      <c r="L105" s="52">
        <f t="shared" si="19"/>
        <v>0.39045365909090907</v>
      </c>
      <c r="M105" s="52">
        <f t="shared" si="20"/>
        <v>0.0017994104779062124</v>
      </c>
      <c r="N105" s="225"/>
      <c r="O105" s="225"/>
      <c r="P105" s="225"/>
      <c r="Q105" s="225"/>
      <c r="R105" s="225"/>
      <c r="S105" s="225"/>
      <c r="T105" s="225"/>
    </row>
    <row r="106" spans="1:20" s="37" customFormat="1" ht="12.75">
      <c r="A106" s="33">
        <v>101</v>
      </c>
      <c r="B106" s="7"/>
      <c r="C106" s="7"/>
      <c r="D106" s="22" t="s">
        <v>528</v>
      </c>
      <c r="E106" s="2">
        <v>120000</v>
      </c>
      <c r="F106" s="2">
        <v>120000</v>
      </c>
      <c r="G106" s="2">
        <v>120000</v>
      </c>
      <c r="H106" s="179"/>
      <c r="I106" s="189">
        <v>52150.12</v>
      </c>
      <c r="J106" s="190">
        <v>52150.12</v>
      </c>
      <c r="K106" s="191"/>
      <c r="L106" s="52">
        <f t="shared" si="19"/>
        <v>0.43458433333333335</v>
      </c>
      <c r="M106" s="52">
        <f t="shared" si="20"/>
        <v>0.00027310734975494514</v>
      </c>
      <c r="N106" s="225"/>
      <c r="O106" s="225"/>
      <c r="P106" s="225"/>
      <c r="Q106" s="225"/>
      <c r="R106" s="225"/>
      <c r="S106" s="225"/>
      <c r="T106" s="225"/>
    </row>
    <row r="107" spans="1:20" s="35" customFormat="1" ht="38.25">
      <c r="A107" s="36">
        <v>102</v>
      </c>
      <c r="B107" s="7"/>
      <c r="C107" s="7"/>
      <c r="D107" s="19" t="s">
        <v>708</v>
      </c>
      <c r="E107" s="2">
        <v>351000</v>
      </c>
      <c r="F107" s="2">
        <v>259000</v>
      </c>
      <c r="G107" s="2"/>
      <c r="H107" s="179"/>
      <c r="I107" s="189"/>
      <c r="J107" s="190"/>
      <c r="K107" s="191"/>
      <c r="L107" s="52">
        <f t="shared" si="19"/>
        <v>0</v>
      </c>
      <c r="M107" s="52">
        <f t="shared" si="20"/>
        <v>0</v>
      </c>
      <c r="N107" s="225"/>
      <c r="O107" s="225"/>
      <c r="P107" s="225"/>
      <c r="Q107" s="225"/>
      <c r="R107" s="225"/>
      <c r="S107" s="225"/>
      <c r="T107" s="225"/>
    </row>
    <row r="108" spans="1:20" s="37" customFormat="1" ht="12.75">
      <c r="A108" s="33">
        <v>103</v>
      </c>
      <c r="B108" s="7"/>
      <c r="C108" s="7"/>
      <c r="D108" s="19" t="s">
        <v>95</v>
      </c>
      <c r="E108" s="2"/>
      <c r="F108" s="2">
        <v>15000</v>
      </c>
      <c r="G108" s="2">
        <v>15000</v>
      </c>
      <c r="H108" s="179"/>
      <c r="I108" s="189"/>
      <c r="J108" s="190"/>
      <c r="K108" s="191"/>
      <c r="L108" s="52">
        <f t="shared" si="19"/>
        <v>0</v>
      </c>
      <c r="M108" s="52">
        <f t="shared" si="20"/>
        <v>0</v>
      </c>
      <c r="N108" s="225"/>
      <c r="O108" s="225"/>
      <c r="P108" s="225"/>
      <c r="Q108" s="225"/>
      <c r="R108" s="225"/>
      <c r="S108" s="225"/>
      <c r="T108" s="225"/>
    </row>
    <row r="109" spans="1:20" s="35" customFormat="1" ht="19.5" customHeight="1">
      <c r="A109" s="54">
        <v>104</v>
      </c>
      <c r="B109" s="15">
        <v>750</v>
      </c>
      <c r="C109" s="15"/>
      <c r="D109" s="5" t="s">
        <v>309</v>
      </c>
      <c r="E109" s="5">
        <f aca="true" t="shared" si="28" ref="E109:K109">E110+E113+E115+E118+E130+E134</f>
        <v>37212359</v>
      </c>
      <c r="F109" s="5">
        <f t="shared" si="28"/>
        <v>36636605</v>
      </c>
      <c r="G109" s="5">
        <f t="shared" si="28"/>
        <v>33614724</v>
      </c>
      <c r="H109" s="177">
        <f t="shared" si="28"/>
        <v>23572222</v>
      </c>
      <c r="I109" s="183">
        <f t="shared" si="28"/>
        <v>15347927.079999998</v>
      </c>
      <c r="J109" s="184">
        <f t="shared" si="28"/>
        <v>14722236.79</v>
      </c>
      <c r="K109" s="185">
        <f t="shared" si="28"/>
        <v>10670998.48</v>
      </c>
      <c r="L109" s="157">
        <f t="shared" si="19"/>
        <v>0.4189232894259716</v>
      </c>
      <c r="M109" s="157">
        <f t="shared" si="20"/>
        <v>0.0803762616279877</v>
      </c>
      <c r="N109" s="225"/>
      <c r="O109" s="225"/>
      <c r="P109" s="225"/>
      <c r="Q109" s="225"/>
      <c r="R109" s="225"/>
      <c r="S109" s="225"/>
      <c r="T109" s="225"/>
    </row>
    <row r="110" spans="1:20" s="37" customFormat="1" ht="12.75">
      <c r="A110" s="33">
        <v>105</v>
      </c>
      <c r="B110" s="16"/>
      <c r="C110" s="16">
        <v>75011</v>
      </c>
      <c r="D110" s="18" t="s">
        <v>310</v>
      </c>
      <c r="E110" s="13">
        <f aca="true" t="shared" si="29" ref="E110:K110">SUM(E111:E112)</f>
        <v>935120</v>
      </c>
      <c r="F110" s="13">
        <f t="shared" si="29"/>
        <v>935124</v>
      </c>
      <c r="G110" s="13">
        <f t="shared" si="29"/>
        <v>935124</v>
      </c>
      <c r="H110" s="178">
        <f t="shared" si="29"/>
        <v>923848</v>
      </c>
      <c r="I110" s="186">
        <f t="shared" si="29"/>
        <v>467000</v>
      </c>
      <c r="J110" s="187">
        <f t="shared" si="29"/>
        <v>467000</v>
      </c>
      <c r="K110" s="188">
        <f t="shared" si="29"/>
        <v>460000</v>
      </c>
      <c r="L110" s="226">
        <f t="shared" si="19"/>
        <v>0.49939901018474553</v>
      </c>
      <c r="M110" s="226">
        <f t="shared" si="20"/>
        <v>0.002445653669359905</v>
      </c>
      <c r="N110" s="225"/>
      <c r="O110" s="225"/>
      <c r="P110" s="225"/>
      <c r="Q110" s="225"/>
      <c r="R110" s="225"/>
      <c r="S110" s="225"/>
      <c r="T110" s="225"/>
    </row>
    <row r="111" spans="1:20" s="37" customFormat="1" ht="38.25">
      <c r="A111" s="36">
        <v>106</v>
      </c>
      <c r="B111" s="16"/>
      <c r="C111" s="16"/>
      <c r="D111" s="22" t="s">
        <v>706</v>
      </c>
      <c r="E111" s="2">
        <v>299970</v>
      </c>
      <c r="F111" s="2">
        <v>279397</v>
      </c>
      <c r="G111" s="2">
        <v>279397</v>
      </c>
      <c r="H111" s="179">
        <v>275771</v>
      </c>
      <c r="I111" s="189">
        <v>154000</v>
      </c>
      <c r="J111" s="190">
        <v>154000</v>
      </c>
      <c r="K111" s="191">
        <v>152000</v>
      </c>
      <c r="L111" s="52">
        <f t="shared" si="19"/>
        <v>0.5511870206194054</v>
      </c>
      <c r="M111" s="52">
        <f t="shared" si="20"/>
        <v>0.0008064896468553006</v>
      </c>
      <c r="N111" s="225"/>
      <c r="O111" s="225"/>
      <c r="P111" s="225"/>
      <c r="Q111" s="225"/>
      <c r="R111" s="225"/>
      <c r="S111" s="225"/>
      <c r="T111" s="225"/>
    </row>
    <row r="112" spans="1:20" s="37" customFormat="1" ht="51">
      <c r="A112" s="33">
        <v>107</v>
      </c>
      <c r="B112" s="16"/>
      <c r="C112" s="16"/>
      <c r="D112" s="22" t="s">
        <v>709</v>
      </c>
      <c r="E112" s="2">
        <v>635150</v>
      </c>
      <c r="F112" s="2">
        <v>655727</v>
      </c>
      <c r="G112" s="2">
        <v>655727</v>
      </c>
      <c r="H112" s="179">
        <v>648077</v>
      </c>
      <c r="I112" s="189">
        <v>313000</v>
      </c>
      <c r="J112" s="190">
        <v>313000</v>
      </c>
      <c r="K112" s="191">
        <v>308000</v>
      </c>
      <c r="L112" s="52">
        <f t="shared" si="19"/>
        <v>0.4773327924578369</v>
      </c>
      <c r="M112" s="52">
        <f t="shared" si="20"/>
        <v>0.0016391640225046045</v>
      </c>
      <c r="N112" s="225"/>
      <c r="O112" s="225"/>
      <c r="P112" s="225"/>
      <c r="Q112" s="225"/>
      <c r="R112" s="225"/>
      <c r="S112" s="225"/>
      <c r="T112" s="225"/>
    </row>
    <row r="113" spans="1:20" s="37" customFormat="1" ht="12.75">
      <c r="A113" s="36">
        <v>108</v>
      </c>
      <c r="B113" s="16"/>
      <c r="C113" s="16">
        <v>75020</v>
      </c>
      <c r="D113" s="18" t="s">
        <v>311</v>
      </c>
      <c r="E113" s="13">
        <f aca="true" t="shared" si="30" ref="E113:K113">E114</f>
        <v>2309600</v>
      </c>
      <c r="F113" s="13">
        <f t="shared" si="30"/>
        <v>2272600</v>
      </c>
      <c r="G113" s="13">
        <f t="shared" si="30"/>
        <v>2272600</v>
      </c>
      <c r="H113" s="178">
        <f t="shared" si="30"/>
        <v>669900</v>
      </c>
      <c r="I113" s="186">
        <f t="shared" si="30"/>
        <v>944627.96</v>
      </c>
      <c r="J113" s="187">
        <f t="shared" si="30"/>
        <v>944627.96</v>
      </c>
      <c r="K113" s="188">
        <f t="shared" si="30"/>
        <v>330500</v>
      </c>
      <c r="L113" s="226">
        <f t="shared" si="19"/>
        <v>0.4156595793364428</v>
      </c>
      <c r="M113" s="226">
        <f t="shared" si="20"/>
        <v>0.004946965388766513</v>
      </c>
      <c r="N113" s="225"/>
      <c r="O113" s="225"/>
      <c r="P113" s="225"/>
      <c r="Q113" s="225"/>
      <c r="R113" s="225"/>
      <c r="S113" s="225"/>
      <c r="T113" s="225"/>
    </row>
    <row r="114" spans="1:20" s="37" customFormat="1" ht="12.75">
      <c r="A114" s="33">
        <v>109</v>
      </c>
      <c r="B114" s="7"/>
      <c r="C114" s="7"/>
      <c r="D114" s="19" t="s">
        <v>290</v>
      </c>
      <c r="E114" s="2">
        <v>2309600</v>
      </c>
      <c r="F114" s="2">
        <v>2272600</v>
      </c>
      <c r="G114" s="2">
        <v>2272600</v>
      </c>
      <c r="H114" s="179">
        <v>669900</v>
      </c>
      <c r="I114" s="189">
        <v>944627.96</v>
      </c>
      <c r="J114" s="190">
        <v>944627.96</v>
      </c>
      <c r="K114" s="191">
        <v>330500</v>
      </c>
      <c r="L114" s="52">
        <f t="shared" si="19"/>
        <v>0.4156595793364428</v>
      </c>
      <c r="M114" s="52">
        <f t="shared" si="20"/>
        <v>0.004946965388766513</v>
      </c>
      <c r="N114" s="225"/>
      <c r="O114" s="225"/>
      <c r="P114" s="225"/>
      <c r="Q114" s="225"/>
      <c r="R114" s="225"/>
      <c r="S114" s="225"/>
      <c r="T114" s="225"/>
    </row>
    <row r="115" spans="1:20" s="37" customFormat="1" ht="25.5">
      <c r="A115" s="36">
        <v>110</v>
      </c>
      <c r="B115" s="16"/>
      <c r="C115" s="16">
        <v>75022</v>
      </c>
      <c r="D115" s="18" t="s">
        <v>312</v>
      </c>
      <c r="E115" s="13">
        <f aca="true" t="shared" si="31" ref="E115:K115">SUM(E116:E117)</f>
        <v>733500</v>
      </c>
      <c r="F115" s="13">
        <f t="shared" si="31"/>
        <v>770500</v>
      </c>
      <c r="G115" s="13">
        <f t="shared" si="31"/>
        <v>770500</v>
      </c>
      <c r="H115" s="178">
        <f t="shared" si="31"/>
        <v>3500</v>
      </c>
      <c r="I115" s="186">
        <f t="shared" si="31"/>
        <v>312452.39</v>
      </c>
      <c r="J115" s="187">
        <f t="shared" si="31"/>
        <v>312452.39</v>
      </c>
      <c r="K115" s="188">
        <f t="shared" si="31"/>
        <v>1230</v>
      </c>
      <c r="L115" s="226">
        <f t="shared" si="19"/>
        <v>0.40551900064892926</v>
      </c>
      <c r="M115" s="226">
        <f t="shared" si="20"/>
        <v>0.0016362962186376277</v>
      </c>
      <c r="N115" s="225"/>
      <c r="O115" s="225"/>
      <c r="P115" s="225"/>
      <c r="Q115" s="225"/>
      <c r="R115" s="225"/>
      <c r="S115" s="225"/>
      <c r="T115" s="225"/>
    </row>
    <row r="116" spans="1:20" s="35" customFormat="1" ht="12.75">
      <c r="A116" s="33">
        <v>111</v>
      </c>
      <c r="B116" s="7"/>
      <c r="C116" s="7"/>
      <c r="D116" s="19" t="s">
        <v>290</v>
      </c>
      <c r="E116" s="2">
        <v>653500</v>
      </c>
      <c r="F116" s="2">
        <v>653500</v>
      </c>
      <c r="G116" s="2">
        <v>653500</v>
      </c>
      <c r="H116" s="179">
        <v>3500</v>
      </c>
      <c r="I116" s="189">
        <v>280229.46</v>
      </c>
      <c r="J116" s="190">
        <v>280229.46</v>
      </c>
      <c r="K116" s="191">
        <v>1230</v>
      </c>
      <c r="L116" s="52">
        <f t="shared" si="19"/>
        <v>0.42881325172149964</v>
      </c>
      <c r="M116" s="52">
        <f t="shared" si="20"/>
        <v>0.0014675464820379975</v>
      </c>
      <c r="N116" s="225"/>
      <c r="O116" s="225"/>
      <c r="P116" s="225"/>
      <c r="Q116" s="225"/>
      <c r="R116" s="225"/>
      <c r="S116" s="225"/>
      <c r="T116" s="225"/>
    </row>
    <row r="117" spans="1:20" s="37" customFormat="1" ht="12.75">
      <c r="A117" s="36">
        <v>112</v>
      </c>
      <c r="B117" s="7"/>
      <c r="C117" s="7"/>
      <c r="D117" s="19" t="s">
        <v>96</v>
      </c>
      <c r="E117" s="2">
        <v>80000</v>
      </c>
      <c r="F117" s="2">
        <v>117000</v>
      </c>
      <c r="G117" s="2">
        <v>117000</v>
      </c>
      <c r="H117" s="179"/>
      <c r="I117" s="189">
        <v>32222.93</v>
      </c>
      <c r="J117" s="190">
        <v>32222.93</v>
      </c>
      <c r="K117" s="191"/>
      <c r="L117" s="52">
        <f t="shared" si="19"/>
        <v>0.2754096581196581</v>
      </c>
      <c r="M117" s="52">
        <f t="shared" si="20"/>
        <v>0.00016874973659963035</v>
      </c>
      <c r="N117" s="225"/>
      <c r="O117" s="225"/>
      <c r="P117" s="225"/>
      <c r="Q117" s="225"/>
      <c r="R117" s="225"/>
      <c r="S117" s="225"/>
      <c r="T117" s="225"/>
    </row>
    <row r="118" spans="1:20" s="37" customFormat="1" ht="25.5">
      <c r="A118" s="33">
        <v>113</v>
      </c>
      <c r="B118" s="16"/>
      <c r="C118" s="16">
        <v>75023</v>
      </c>
      <c r="D118" s="18" t="s">
        <v>313</v>
      </c>
      <c r="E118" s="13">
        <f aca="true" t="shared" si="32" ref="E118:K118">SUM(E119:E129)</f>
        <v>30093539</v>
      </c>
      <c r="F118" s="13">
        <f t="shared" si="32"/>
        <v>29300081</v>
      </c>
      <c r="G118" s="13">
        <f t="shared" si="32"/>
        <v>26278200</v>
      </c>
      <c r="H118" s="178">
        <f t="shared" si="32"/>
        <v>20458500</v>
      </c>
      <c r="I118" s="186">
        <f t="shared" si="32"/>
        <v>12513368.84</v>
      </c>
      <c r="J118" s="187">
        <f t="shared" si="32"/>
        <v>11887678.549999999</v>
      </c>
      <c r="K118" s="188">
        <f t="shared" si="32"/>
        <v>9312524.22</v>
      </c>
      <c r="L118" s="226">
        <f t="shared" si="19"/>
        <v>0.42707625415779565</v>
      </c>
      <c r="M118" s="226">
        <f t="shared" si="20"/>
        <v>0.06553183387494625</v>
      </c>
      <c r="N118" s="225"/>
      <c r="O118" s="225"/>
      <c r="P118" s="225"/>
      <c r="Q118" s="225"/>
      <c r="R118" s="225"/>
      <c r="S118" s="225"/>
      <c r="T118" s="225"/>
    </row>
    <row r="119" spans="1:20" s="37" customFormat="1" ht="12.75">
      <c r="A119" s="36">
        <v>114</v>
      </c>
      <c r="B119" s="7"/>
      <c r="C119" s="7"/>
      <c r="D119" s="19" t="s">
        <v>290</v>
      </c>
      <c r="E119" s="2">
        <v>25303800</v>
      </c>
      <c r="F119" s="2">
        <v>25357200</v>
      </c>
      <c r="G119" s="2">
        <v>25357200</v>
      </c>
      <c r="H119" s="179">
        <v>20458500</v>
      </c>
      <c r="I119" s="189">
        <v>11713158.67</v>
      </c>
      <c r="J119" s="190">
        <v>11713158.67</v>
      </c>
      <c r="K119" s="191">
        <v>9312524.22</v>
      </c>
      <c r="L119" s="52">
        <f t="shared" si="19"/>
        <v>0.46192634320824066</v>
      </c>
      <c r="M119" s="52">
        <f t="shared" si="20"/>
        <v>0.0613411766190156</v>
      </c>
      <c r="N119" s="225"/>
      <c r="O119" s="225"/>
      <c r="P119" s="225"/>
      <c r="Q119" s="225"/>
      <c r="R119" s="225"/>
      <c r="S119" s="225"/>
      <c r="T119" s="225"/>
    </row>
    <row r="120" spans="1:20" s="35" customFormat="1" ht="25.5">
      <c r="A120" s="33">
        <v>115</v>
      </c>
      <c r="B120" s="7"/>
      <c r="C120" s="7"/>
      <c r="D120" s="19" t="s">
        <v>97</v>
      </c>
      <c r="E120" s="2">
        <v>59000</v>
      </c>
      <c r="F120" s="2">
        <v>59000</v>
      </c>
      <c r="G120" s="2">
        <v>59000</v>
      </c>
      <c r="H120" s="179"/>
      <c r="I120" s="189"/>
      <c r="J120" s="190"/>
      <c r="K120" s="191"/>
      <c r="L120" s="52">
        <f t="shared" si="19"/>
        <v>0</v>
      </c>
      <c r="M120" s="52">
        <f t="shared" si="20"/>
        <v>0</v>
      </c>
      <c r="N120" s="225"/>
      <c r="O120" s="225"/>
      <c r="P120" s="225"/>
      <c r="Q120" s="225"/>
      <c r="R120" s="225"/>
      <c r="S120" s="225"/>
      <c r="T120" s="225"/>
    </row>
    <row r="121" spans="1:20" s="37" customFormat="1" ht="12.75">
      <c r="A121" s="36">
        <v>116</v>
      </c>
      <c r="B121" s="7"/>
      <c r="C121" s="7"/>
      <c r="D121" s="26" t="s">
        <v>710</v>
      </c>
      <c r="E121" s="2">
        <v>500000</v>
      </c>
      <c r="F121" s="2">
        <v>500000</v>
      </c>
      <c r="G121" s="2"/>
      <c r="H121" s="179"/>
      <c r="I121" s="189">
        <v>402595.83</v>
      </c>
      <c r="J121" s="190"/>
      <c r="K121" s="191"/>
      <c r="L121" s="52">
        <f t="shared" si="19"/>
        <v>0.8051916600000001</v>
      </c>
      <c r="M121" s="52">
        <f t="shared" si="20"/>
        <v>0.002108372524429329</v>
      </c>
      <c r="N121" s="225"/>
      <c r="O121" s="225"/>
      <c r="P121" s="225"/>
      <c r="Q121" s="225"/>
      <c r="R121" s="225"/>
      <c r="S121" s="225"/>
      <c r="T121" s="225"/>
    </row>
    <row r="122" spans="1:20" s="35" customFormat="1" ht="63.75">
      <c r="A122" s="33">
        <v>117</v>
      </c>
      <c r="B122" s="7"/>
      <c r="C122" s="7"/>
      <c r="D122" s="23" t="s">
        <v>98</v>
      </c>
      <c r="E122" s="2">
        <v>1500000</v>
      </c>
      <c r="F122" s="2">
        <v>1500000</v>
      </c>
      <c r="G122" s="2"/>
      <c r="H122" s="179"/>
      <c r="I122" s="189"/>
      <c r="J122" s="190"/>
      <c r="K122" s="191"/>
      <c r="L122" s="52">
        <f t="shared" si="19"/>
        <v>0</v>
      </c>
      <c r="M122" s="52">
        <f t="shared" si="20"/>
        <v>0</v>
      </c>
      <c r="N122" s="225"/>
      <c r="O122" s="225"/>
      <c r="P122" s="225"/>
      <c r="Q122" s="225"/>
      <c r="R122" s="225"/>
      <c r="S122" s="225"/>
      <c r="T122" s="225"/>
    </row>
    <row r="123" spans="1:20" s="37" customFormat="1" ht="25.5">
      <c r="A123" s="36">
        <v>118</v>
      </c>
      <c r="B123" s="7"/>
      <c r="C123" s="7"/>
      <c r="D123" s="23" t="s">
        <v>99</v>
      </c>
      <c r="E123" s="2">
        <v>355000</v>
      </c>
      <c r="F123" s="2">
        <v>505000</v>
      </c>
      <c r="G123" s="2"/>
      <c r="H123" s="179"/>
      <c r="I123" s="189"/>
      <c r="J123" s="190"/>
      <c r="K123" s="191"/>
      <c r="L123" s="52">
        <f t="shared" si="19"/>
        <v>0</v>
      </c>
      <c r="M123" s="52">
        <f t="shared" si="20"/>
        <v>0</v>
      </c>
      <c r="N123" s="225"/>
      <c r="O123" s="225"/>
      <c r="P123" s="225"/>
      <c r="Q123" s="225"/>
      <c r="R123" s="225"/>
      <c r="S123" s="225"/>
      <c r="T123" s="225"/>
    </row>
    <row r="124" spans="1:20" s="35" customFormat="1" ht="25.5">
      <c r="A124" s="33">
        <v>119</v>
      </c>
      <c r="B124" s="7"/>
      <c r="C124" s="7"/>
      <c r="D124" s="23" t="s">
        <v>100</v>
      </c>
      <c r="E124" s="2">
        <v>40000</v>
      </c>
      <c r="F124" s="2">
        <v>40000</v>
      </c>
      <c r="G124" s="2"/>
      <c r="H124" s="179"/>
      <c r="I124" s="189"/>
      <c r="J124" s="190"/>
      <c r="K124" s="191"/>
      <c r="L124" s="52">
        <f t="shared" si="19"/>
        <v>0</v>
      </c>
      <c r="M124" s="52">
        <f t="shared" si="20"/>
        <v>0</v>
      </c>
      <c r="N124" s="225"/>
      <c r="O124" s="225"/>
      <c r="P124" s="225"/>
      <c r="Q124" s="225"/>
      <c r="R124" s="225"/>
      <c r="S124" s="225"/>
      <c r="T124" s="225"/>
    </row>
    <row r="125" spans="1:20" s="37" customFormat="1" ht="12.75">
      <c r="A125" s="36">
        <v>120</v>
      </c>
      <c r="B125" s="7"/>
      <c r="C125" s="7"/>
      <c r="D125" s="26" t="s">
        <v>711</v>
      </c>
      <c r="E125" s="2">
        <v>20000</v>
      </c>
      <c r="F125" s="2">
        <v>45000</v>
      </c>
      <c r="G125" s="2"/>
      <c r="H125" s="179"/>
      <c r="I125" s="189">
        <v>8293.58</v>
      </c>
      <c r="J125" s="190"/>
      <c r="K125" s="191"/>
      <c r="L125" s="52">
        <f t="shared" si="19"/>
        <v>0.1843017777777778</v>
      </c>
      <c r="M125" s="52">
        <f t="shared" si="20"/>
        <v>4.343302860627392E-05</v>
      </c>
      <c r="N125" s="225"/>
      <c r="O125" s="225"/>
      <c r="P125" s="225"/>
      <c r="Q125" s="225"/>
      <c r="R125" s="225"/>
      <c r="S125" s="225"/>
      <c r="T125" s="225"/>
    </row>
    <row r="126" spans="1:20" s="37" customFormat="1" ht="25.5">
      <c r="A126" s="33">
        <v>121</v>
      </c>
      <c r="B126" s="7"/>
      <c r="C126" s="7"/>
      <c r="D126" s="26" t="s">
        <v>712</v>
      </c>
      <c r="E126" s="2">
        <v>1603739</v>
      </c>
      <c r="F126" s="2">
        <v>431881</v>
      </c>
      <c r="G126" s="2"/>
      <c r="H126" s="179"/>
      <c r="I126" s="189">
        <v>214800.88</v>
      </c>
      <c r="J126" s="190"/>
      <c r="K126" s="191"/>
      <c r="L126" s="52">
        <f t="shared" si="19"/>
        <v>0.497361263866667</v>
      </c>
      <c r="M126" s="52">
        <f t="shared" si="20"/>
        <v>0.001124900557502648</v>
      </c>
      <c r="N126" s="225"/>
      <c r="O126" s="225"/>
      <c r="P126" s="225"/>
      <c r="Q126" s="225"/>
      <c r="R126" s="225"/>
      <c r="S126" s="225"/>
      <c r="T126" s="225"/>
    </row>
    <row r="127" spans="1:20" s="37" customFormat="1" ht="25.5">
      <c r="A127" s="36">
        <v>122</v>
      </c>
      <c r="B127" s="7"/>
      <c r="C127" s="7"/>
      <c r="D127" s="26" t="s">
        <v>101</v>
      </c>
      <c r="E127" s="2">
        <v>400000</v>
      </c>
      <c r="F127" s="2">
        <v>400000</v>
      </c>
      <c r="G127" s="2">
        <v>400000</v>
      </c>
      <c r="H127" s="179"/>
      <c r="I127" s="189">
        <v>39966.43</v>
      </c>
      <c r="J127" s="190">
        <v>39966.43</v>
      </c>
      <c r="K127" s="191"/>
      <c r="L127" s="52">
        <f t="shared" si="19"/>
        <v>0.09991607500000001</v>
      </c>
      <c r="M127" s="52">
        <f t="shared" si="20"/>
        <v>0.0002093020260829032</v>
      </c>
      <c r="N127" s="225"/>
      <c r="O127" s="225"/>
      <c r="P127" s="225"/>
      <c r="Q127" s="225"/>
      <c r="R127" s="225"/>
      <c r="S127" s="225"/>
      <c r="T127" s="225"/>
    </row>
    <row r="128" spans="1:20" s="37" customFormat="1" ht="38.25">
      <c r="A128" s="33">
        <v>123</v>
      </c>
      <c r="B128" s="7"/>
      <c r="C128" s="7"/>
      <c r="D128" s="26" t="s">
        <v>102</v>
      </c>
      <c r="E128" s="2">
        <v>130000</v>
      </c>
      <c r="F128" s="2">
        <v>280000</v>
      </c>
      <c r="G128" s="2">
        <v>280000</v>
      </c>
      <c r="H128" s="179"/>
      <c r="I128" s="189"/>
      <c r="J128" s="190"/>
      <c r="K128" s="191"/>
      <c r="L128" s="52">
        <f t="shared" si="19"/>
        <v>0</v>
      </c>
      <c r="M128" s="52">
        <f t="shared" si="20"/>
        <v>0</v>
      </c>
      <c r="N128" s="225"/>
      <c r="O128" s="225"/>
      <c r="P128" s="225"/>
      <c r="Q128" s="225"/>
      <c r="R128" s="225"/>
      <c r="S128" s="225"/>
      <c r="T128" s="225"/>
    </row>
    <row r="129" spans="1:20" s="35" customFormat="1" ht="25.5">
      <c r="A129" s="36">
        <v>124</v>
      </c>
      <c r="B129" s="7"/>
      <c r="C129" s="7"/>
      <c r="D129" s="26" t="s">
        <v>103</v>
      </c>
      <c r="E129" s="2">
        <v>182000</v>
      </c>
      <c r="F129" s="2">
        <v>182000</v>
      </c>
      <c r="G129" s="2">
        <v>182000</v>
      </c>
      <c r="H129" s="179"/>
      <c r="I129" s="189">
        <v>134553.45</v>
      </c>
      <c r="J129" s="190">
        <v>134553.45</v>
      </c>
      <c r="K129" s="191"/>
      <c r="L129" s="52">
        <f t="shared" si="19"/>
        <v>0.7393046703296704</v>
      </c>
      <c r="M129" s="52">
        <f t="shared" si="20"/>
        <v>0.0007046491193094959</v>
      </c>
      <c r="N129" s="225"/>
      <c r="O129" s="225"/>
      <c r="P129" s="225"/>
      <c r="Q129" s="225"/>
      <c r="R129" s="225"/>
      <c r="S129" s="225"/>
      <c r="T129" s="225"/>
    </row>
    <row r="130" spans="1:20" s="35" customFormat="1" ht="12.75">
      <c r="A130" s="33">
        <v>125</v>
      </c>
      <c r="B130" s="7"/>
      <c r="C130" s="16">
        <v>75045</v>
      </c>
      <c r="D130" s="18" t="s">
        <v>314</v>
      </c>
      <c r="E130" s="13">
        <f aca="true" t="shared" si="33" ref="E130:K130">SUM(E131:E133)</f>
        <v>65600</v>
      </c>
      <c r="F130" s="13">
        <f t="shared" si="33"/>
        <v>65600</v>
      </c>
      <c r="G130" s="13">
        <f t="shared" si="33"/>
        <v>65600</v>
      </c>
      <c r="H130" s="178">
        <f t="shared" si="33"/>
        <v>29974</v>
      </c>
      <c r="I130" s="186">
        <f t="shared" si="33"/>
        <v>46634.1</v>
      </c>
      <c r="J130" s="187">
        <f t="shared" si="33"/>
        <v>46634.1</v>
      </c>
      <c r="K130" s="188">
        <f t="shared" si="33"/>
        <v>29422.85</v>
      </c>
      <c r="L130" s="226">
        <f t="shared" si="19"/>
        <v>0.7108856707317073</v>
      </c>
      <c r="M130" s="226">
        <f t="shared" si="20"/>
        <v>0.00024422025221048553</v>
      </c>
      <c r="N130" s="225"/>
      <c r="O130" s="225"/>
      <c r="P130" s="225"/>
      <c r="Q130" s="225"/>
      <c r="R130" s="225"/>
      <c r="S130" s="225"/>
      <c r="T130" s="225"/>
    </row>
    <row r="131" spans="1:20" s="35" customFormat="1" ht="12.75">
      <c r="A131" s="36">
        <v>126</v>
      </c>
      <c r="B131" s="7"/>
      <c r="C131" s="7"/>
      <c r="D131" s="22" t="s">
        <v>290</v>
      </c>
      <c r="E131" s="2">
        <v>29600</v>
      </c>
      <c r="F131" s="2">
        <v>29600</v>
      </c>
      <c r="G131" s="2">
        <v>29600</v>
      </c>
      <c r="H131" s="179"/>
      <c r="I131" s="189">
        <v>13012.97</v>
      </c>
      <c r="J131" s="190">
        <v>13012.97</v>
      </c>
      <c r="K131" s="191"/>
      <c r="L131" s="52">
        <f t="shared" si="19"/>
        <v>0.43962736486486487</v>
      </c>
      <c r="M131" s="52">
        <f t="shared" si="20"/>
        <v>6.814821805090013E-05</v>
      </c>
      <c r="N131" s="225"/>
      <c r="O131" s="225"/>
      <c r="P131" s="225"/>
      <c r="Q131" s="225"/>
      <c r="R131" s="225"/>
      <c r="S131" s="225"/>
      <c r="T131" s="225"/>
    </row>
    <row r="132" spans="1:20" s="35" customFormat="1" ht="38.25">
      <c r="A132" s="33">
        <v>127</v>
      </c>
      <c r="B132" s="7"/>
      <c r="C132" s="7"/>
      <c r="D132" s="22" t="s">
        <v>706</v>
      </c>
      <c r="E132" s="2">
        <v>16500</v>
      </c>
      <c r="F132" s="2">
        <v>16500</v>
      </c>
      <c r="G132" s="2">
        <v>16500</v>
      </c>
      <c r="H132" s="179">
        <v>13164</v>
      </c>
      <c r="I132" s="189">
        <v>15823.13</v>
      </c>
      <c r="J132" s="190">
        <v>15823.13</v>
      </c>
      <c r="K132" s="191">
        <v>13022.85</v>
      </c>
      <c r="L132" s="52">
        <f t="shared" si="19"/>
        <v>0.9589775757575757</v>
      </c>
      <c r="M132" s="52">
        <f t="shared" si="20"/>
        <v>8.286487354445139E-05</v>
      </c>
      <c r="N132" s="225"/>
      <c r="O132" s="225"/>
      <c r="P132" s="225"/>
      <c r="Q132" s="225"/>
      <c r="R132" s="225"/>
      <c r="S132" s="225"/>
      <c r="T132" s="225"/>
    </row>
    <row r="133" spans="1:20" s="35" customFormat="1" ht="38.25">
      <c r="A133" s="36">
        <v>128</v>
      </c>
      <c r="B133" s="7"/>
      <c r="C133" s="7"/>
      <c r="D133" s="19" t="s">
        <v>713</v>
      </c>
      <c r="E133" s="2">
        <v>19500</v>
      </c>
      <c r="F133" s="2">
        <v>19500</v>
      </c>
      <c r="G133" s="2">
        <v>19500</v>
      </c>
      <c r="H133" s="179">
        <v>16810</v>
      </c>
      <c r="I133" s="189">
        <v>17798</v>
      </c>
      <c r="J133" s="190">
        <v>17798</v>
      </c>
      <c r="K133" s="191">
        <v>16400</v>
      </c>
      <c r="L133" s="52">
        <f t="shared" si="19"/>
        <v>0.9127179487179488</v>
      </c>
      <c r="M133" s="52">
        <f t="shared" si="20"/>
        <v>9.320716061513403E-05</v>
      </c>
      <c r="N133" s="225"/>
      <c r="O133" s="225"/>
      <c r="P133" s="225"/>
      <c r="Q133" s="225"/>
      <c r="R133" s="225"/>
      <c r="S133" s="225"/>
      <c r="T133" s="225"/>
    </row>
    <row r="134" spans="1:20" s="35" customFormat="1" ht="12.75">
      <c r="A134" s="33">
        <v>129</v>
      </c>
      <c r="B134" s="16"/>
      <c r="C134" s="16">
        <v>75095</v>
      </c>
      <c r="D134" s="18" t="s">
        <v>295</v>
      </c>
      <c r="E134" s="13">
        <f aca="true" t="shared" si="34" ref="E134:K134">SUM(E135:E139)</f>
        <v>3075000</v>
      </c>
      <c r="F134" s="13">
        <f t="shared" si="34"/>
        <v>3292700</v>
      </c>
      <c r="G134" s="13">
        <f t="shared" si="34"/>
        <v>3292700</v>
      </c>
      <c r="H134" s="178">
        <f t="shared" si="34"/>
        <v>1486500</v>
      </c>
      <c r="I134" s="186">
        <f t="shared" si="34"/>
        <v>1063843.79</v>
      </c>
      <c r="J134" s="187">
        <f t="shared" si="34"/>
        <v>1063843.79</v>
      </c>
      <c r="K134" s="188">
        <f t="shared" si="34"/>
        <v>537321.41</v>
      </c>
      <c r="L134" s="226">
        <f t="shared" si="19"/>
        <v>0.3230916238952835</v>
      </c>
      <c r="M134" s="226">
        <f t="shared" si="20"/>
        <v>0.005571292224066913</v>
      </c>
      <c r="N134" s="225"/>
      <c r="O134" s="225"/>
      <c r="P134" s="225"/>
      <c r="Q134" s="225"/>
      <c r="R134" s="225"/>
      <c r="S134" s="225"/>
      <c r="T134" s="225"/>
    </row>
    <row r="135" spans="1:20" s="35" customFormat="1" ht="12.75">
      <c r="A135" s="36">
        <v>130</v>
      </c>
      <c r="B135" s="7"/>
      <c r="C135" s="7"/>
      <c r="D135" s="19" t="s">
        <v>290</v>
      </c>
      <c r="E135" s="2">
        <v>1228000</v>
      </c>
      <c r="F135" s="2">
        <v>1339100</v>
      </c>
      <c r="G135" s="2">
        <v>1339100</v>
      </c>
      <c r="H135" s="179">
        <v>126000</v>
      </c>
      <c r="I135" s="189">
        <v>349180.03</v>
      </c>
      <c r="J135" s="190">
        <v>349180.03</v>
      </c>
      <c r="K135" s="191">
        <v>50644.77</v>
      </c>
      <c r="L135" s="52">
        <f aca="true" t="shared" si="35" ref="L135:L198">I135/F135</f>
        <v>0.2607572474049735</v>
      </c>
      <c r="M135" s="52">
        <f aca="true" t="shared" si="36" ref="M135:M198">I135/$I$636</f>
        <v>0.0018286368771663851</v>
      </c>
      <c r="N135" s="225"/>
      <c r="O135" s="225"/>
      <c r="P135" s="225"/>
      <c r="Q135" s="225"/>
      <c r="R135" s="225"/>
      <c r="S135" s="225"/>
      <c r="T135" s="225"/>
    </row>
    <row r="136" spans="1:20" s="35" customFormat="1" ht="12.75">
      <c r="A136" s="33">
        <v>131</v>
      </c>
      <c r="B136" s="7"/>
      <c r="C136" s="7"/>
      <c r="D136" s="19" t="s">
        <v>465</v>
      </c>
      <c r="E136" s="2">
        <v>1437000</v>
      </c>
      <c r="F136" s="2">
        <v>1383600</v>
      </c>
      <c r="G136" s="2">
        <v>1383600</v>
      </c>
      <c r="H136" s="179">
        <v>1360500</v>
      </c>
      <c r="I136" s="189">
        <v>504676.64</v>
      </c>
      <c r="J136" s="190">
        <v>504676.64</v>
      </c>
      <c r="K136" s="191">
        <v>486676.64</v>
      </c>
      <c r="L136" s="52">
        <f t="shared" si="35"/>
        <v>0.36475617230413415</v>
      </c>
      <c r="M136" s="52">
        <f t="shared" si="36"/>
        <v>0.0026429641894137644</v>
      </c>
      <c r="N136" s="225"/>
      <c r="O136" s="225"/>
      <c r="P136" s="225"/>
      <c r="Q136" s="225"/>
      <c r="R136" s="225"/>
      <c r="S136" s="225"/>
      <c r="T136" s="225"/>
    </row>
    <row r="137" spans="1:20" s="35" customFormat="1" ht="12.75">
      <c r="A137" s="36">
        <v>132</v>
      </c>
      <c r="B137" s="7"/>
      <c r="C137" s="7"/>
      <c r="D137" s="19" t="s">
        <v>466</v>
      </c>
      <c r="E137" s="2">
        <v>240000</v>
      </c>
      <c r="F137" s="2">
        <v>360000</v>
      </c>
      <c r="G137" s="2">
        <v>360000</v>
      </c>
      <c r="H137" s="179"/>
      <c r="I137" s="189">
        <v>125519.62</v>
      </c>
      <c r="J137" s="190">
        <v>125519.62</v>
      </c>
      <c r="K137" s="191"/>
      <c r="L137" s="52">
        <f t="shared" si="35"/>
        <v>0.3486656111111111</v>
      </c>
      <c r="M137" s="52">
        <f t="shared" si="36"/>
        <v>0.0006573394416052697</v>
      </c>
      <c r="N137" s="225"/>
      <c r="O137" s="225"/>
      <c r="P137" s="225"/>
      <c r="Q137" s="225"/>
      <c r="R137" s="225"/>
      <c r="S137" s="225"/>
      <c r="T137" s="225"/>
    </row>
    <row r="138" spans="1:20" s="35" customFormat="1" ht="25.5">
      <c r="A138" s="33">
        <v>133</v>
      </c>
      <c r="B138" s="7"/>
      <c r="C138" s="7"/>
      <c r="D138" s="19" t="s">
        <v>104</v>
      </c>
      <c r="E138" s="2">
        <v>170000</v>
      </c>
      <c r="F138" s="2">
        <v>170000</v>
      </c>
      <c r="G138" s="2">
        <v>170000</v>
      </c>
      <c r="H138" s="179"/>
      <c r="I138" s="189">
        <v>84467.5</v>
      </c>
      <c r="J138" s="190">
        <v>84467.5</v>
      </c>
      <c r="K138" s="191"/>
      <c r="L138" s="52">
        <f t="shared" si="35"/>
        <v>0.4968676470588235</v>
      </c>
      <c r="M138" s="52">
        <f t="shared" si="36"/>
        <v>0.0004423517158814942</v>
      </c>
      <c r="N138" s="225"/>
      <c r="O138" s="225"/>
      <c r="P138" s="225"/>
      <c r="Q138" s="225"/>
      <c r="R138" s="225"/>
      <c r="S138" s="225"/>
      <c r="T138" s="225"/>
    </row>
    <row r="139" spans="1:20" s="35" customFormat="1" ht="25.5">
      <c r="A139" s="36">
        <v>134</v>
      </c>
      <c r="B139" s="7"/>
      <c r="C139" s="7"/>
      <c r="D139" s="19" t="s">
        <v>105</v>
      </c>
      <c r="E139" s="2"/>
      <c r="F139" s="2">
        <v>40000</v>
      </c>
      <c r="G139" s="2">
        <v>40000</v>
      </c>
      <c r="H139" s="179"/>
      <c r="I139" s="189"/>
      <c r="J139" s="190"/>
      <c r="K139" s="191"/>
      <c r="L139" s="52">
        <f t="shared" si="35"/>
        <v>0</v>
      </c>
      <c r="M139" s="52">
        <f t="shared" si="36"/>
        <v>0</v>
      </c>
      <c r="N139" s="225"/>
      <c r="O139" s="225"/>
      <c r="P139" s="225"/>
      <c r="Q139" s="225"/>
      <c r="R139" s="225"/>
      <c r="S139" s="225"/>
      <c r="T139" s="225"/>
    </row>
    <row r="140" spans="1:20" s="35" customFormat="1" ht="38.25">
      <c r="A140" s="53">
        <v>135</v>
      </c>
      <c r="B140" s="15">
        <v>751</v>
      </c>
      <c r="C140" s="15"/>
      <c r="D140" s="5" t="s">
        <v>480</v>
      </c>
      <c r="E140" s="5">
        <f aca="true" t="shared" si="37" ref="E140:K141">E141</f>
        <v>20902</v>
      </c>
      <c r="F140" s="5">
        <f t="shared" si="37"/>
        <v>20222</v>
      </c>
      <c r="G140" s="5">
        <f t="shared" si="37"/>
        <v>20222</v>
      </c>
      <c r="H140" s="177">
        <f t="shared" si="37"/>
        <v>18682</v>
      </c>
      <c r="I140" s="183">
        <f t="shared" si="37"/>
        <v>9700</v>
      </c>
      <c r="J140" s="184">
        <f t="shared" si="37"/>
        <v>9700</v>
      </c>
      <c r="K140" s="185">
        <f t="shared" si="37"/>
        <v>9200</v>
      </c>
      <c r="L140" s="157">
        <f t="shared" si="35"/>
        <v>0.47967560083077837</v>
      </c>
      <c r="M140" s="157">
        <f t="shared" si="36"/>
        <v>5.079837386036634E-05</v>
      </c>
      <c r="N140" s="225"/>
      <c r="O140" s="225"/>
      <c r="P140" s="225"/>
      <c r="Q140" s="225"/>
      <c r="R140" s="225"/>
      <c r="S140" s="225"/>
      <c r="T140" s="225"/>
    </row>
    <row r="141" spans="1:20" s="35" customFormat="1" ht="25.5">
      <c r="A141" s="36">
        <v>136</v>
      </c>
      <c r="B141" s="16"/>
      <c r="C141" s="24">
        <v>75101</v>
      </c>
      <c r="D141" s="25" t="s">
        <v>482</v>
      </c>
      <c r="E141" s="13">
        <f t="shared" si="37"/>
        <v>20902</v>
      </c>
      <c r="F141" s="13">
        <f t="shared" si="37"/>
        <v>20222</v>
      </c>
      <c r="G141" s="13">
        <f t="shared" si="37"/>
        <v>20222</v>
      </c>
      <c r="H141" s="178">
        <f t="shared" si="37"/>
        <v>18682</v>
      </c>
      <c r="I141" s="186">
        <f t="shared" si="37"/>
        <v>9700</v>
      </c>
      <c r="J141" s="187">
        <f t="shared" si="37"/>
        <v>9700</v>
      </c>
      <c r="K141" s="188">
        <f t="shared" si="37"/>
        <v>9200</v>
      </c>
      <c r="L141" s="226">
        <f t="shared" si="35"/>
        <v>0.47967560083077837</v>
      </c>
      <c r="M141" s="226">
        <f t="shared" si="36"/>
        <v>5.079837386036634E-05</v>
      </c>
      <c r="N141" s="225"/>
      <c r="O141" s="225"/>
      <c r="P141" s="225"/>
      <c r="Q141" s="225"/>
      <c r="R141" s="225"/>
      <c r="S141" s="225"/>
      <c r="T141" s="225"/>
    </row>
    <row r="142" spans="1:20" s="35" customFormat="1" ht="51">
      <c r="A142" s="33">
        <v>137</v>
      </c>
      <c r="B142" s="16"/>
      <c r="C142" s="16"/>
      <c r="D142" s="22" t="s">
        <v>709</v>
      </c>
      <c r="E142" s="2">
        <v>20902</v>
      </c>
      <c r="F142" s="2">
        <v>20222</v>
      </c>
      <c r="G142" s="2">
        <v>20222</v>
      </c>
      <c r="H142" s="179">
        <v>18682</v>
      </c>
      <c r="I142" s="189">
        <v>9700</v>
      </c>
      <c r="J142" s="190">
        <v>9700</v>
      </c>
      <c r="K142" s="191">
        <v>9200</v>
      </c>
      <c r="L142" s="52">
        <f t="shared" si="35"/>
        <v>0.47967560083077837</v>
      </c>
      <c r="M142" s="52">
        <f t="shared" si="36"/>
        <v>5.079837386036634E-05</v>
      </c>
      <c r="N142" s="225"/>
      <c r="O142" s="225"/>
      <c r="P142" s="225"/>
      <c r="Q142" s="225"/>
      <c r="R142" s="225"/>
      <c r="S142" s="225"/>
      <c r="T142" s="225"/>
    </row>
    <row r="143" spans="1:20" s="37" customFormat="1" ht="25.5">
      <c r="A143" s="54">
        <v>138</v>
      </c>
      <c r="B143" s="15">
        <v>754</v>
      </c>
      <c r="C143" s="15"/>
      <c r="D143" s="5" t="s">
        <v>636</v>
      </c>
      <c r="E143" s="5">
        <f aca="true" t="shared" si="38" ref="E143:K143">E144+E146+E148+E152+E155+E157+E161</f>
        <v>11896300</v>
      </c>
      <c r="F143" s="5">
        <f t="shared" si="38"/>
        <v>12163800</v>
      </c>
      <c r="G143" s="5">
        <f t="shared" si="38"/>
        <v>11993800</v>
      </c>
      <c r="H143" s="177">
        <f t="shared" si="38"/>
        <v>8965700</v>
      </c>
      <c r="I143" s="183">
        <f t="shared" si="38"/>
        <v>6197478.320000001</v>
      </c>
      <c r="J143" s="184">
        <f t="shared" si="38"/>
        <v>6197478.320000001</v>
      </c>
      <c r="K143" s="185">
        <f t="shared" si="38"/>
        <v>4525169.63</v>
      </c>
      <c r="L143" s="157">
        <f t="shared" si="35"/>
        <v>0.509501826731778</v>
      </c>
      <c r="M143" s="157">
        <f t="shared" si="36"/>
        <v>0.032455857803183004</v>
      </c>
      <c r="N143" s="225"/>
      <c r="O143" s="225"/>
      <c r="P143" s="225"/>
      <c r="Q143" s="225"/>
      <c r="R143" s="225"/>
      <c r="S143" s="225"/>
      <c r="T143" s="225"/>
    </row>
    <row r="144" spans="1:20" s="37" customFormat="1" ht="12.75">
      <c r="A144" s="33">
        <v>139</v>
      </c>
      <c r="B144" s="16"/>
      <c r="C144" s="16">
        <v>75404</v>
      </c>
      <c r="D144" s="18" t="s">
        <v>106</v>
      </c>
      <c r="E144" s="13">
        <f aca="true" t="shared" si="39" ref="E144:K144">SUM(E145:E145)</f>
        <v>0</v>
      </c>
      <c r="F144" s="13">
        <f t="shared" si="39"/>
        <v>150000</v>
      </c>
      <c r="G144" s="13">
        <f t="shared" si="39"/>
        <v>0</v>
      </c>
      <c r="H144" s="178">
        <f t="shared" si="39"/>
        <v>0</v>
      </c>
      <c r="I144" s="186">
        <f t="shared" si="39"/>
        <v>0</v>
      </c>
      <c r="J144" s="187">
        <f t="shared" si="39"/>
        <v>0</v>
      </c>
      <c r="K144" s="188">
        <f t="shared" si="39"/>
        <v>0</v>
      </c>
      <c r="L144" s="226">
        <f t="shared" si="35"/>
        <v>0</v>
      </c>
      <c r="M144" s="226">
        <f t="shared" si="36"/>
        <v>0</v>
      </c>
      <c r="N144" s="225"/>
      <c r="O144" s="225"/>
      <c r="P144" s="225"/>
      <c r="Q144" s="225"/>
      <c r="R144" s="225"/>
      <c r="S144" s="225"/>
      <c r="T144" s="225"/>
    </row>
    <row r="145" spans="1:20" s="37" customFormat="1" ht="38.25">
      <c r="A145" s="36">
        <v>140</v>
      </c>
      <c r="B145" s="16"/>
      <c r="C145" s="16"/>
      <c r="D145" s="22" t="s">
        <v>107</v>
      </c>
      <c r="E145" s="2"/>
      <c r="F145" s="2">
        <v>150000</v>
      </c>
      <c r="G145" s="2"/>
      <c r="H145" s="179"/>
      <c r="I145" s="189"/>
      <c r="J145" s="190"/>
      <c r="K145" s="191"/>
      <c r="L145" s="52">
        <f t="shared" si="35"/>
        <v>0</v>
      </c>
      <c r="M145" s="52">
        <f t="shared" si="36"/>
        <v>0</v>
      </c>
      <c r="N145" s="225"/>
      <c r="O145" s="225"/>
      <c r="P145" s="225"/>
      <c r="Q145" s="225"/>
      <c r="R145" s="225"/>
      <c r="S145" s="225"/>
      <c r="T145" s="225"/>
    </row>
    <row r="146" spans="1:20" s="35" customFormat="1" ht="25.5">
      <c r="A146" s="33">
        <v>141</v>
      </c>
      <c r="B146" s="16"/>
      <c r="C146" s="16">
        <v>75411</v>
      </c>
      <c r="D146" s="18" t="s">
        <v>316</v>
      </c>
      <c r="E146" s="13">
        <f aca="true" t="shared" si="40" ref="E146:K146">SUM(E147:E147)</f>
        <v>8206000</v>
      </c>
      <c r="F146" s="13">
        <f t="shared" si="40"/>
        <v>8264000</v>
      </c>
      <c r="G146" s="13">
        <f t="shared" si="40"/>
        <v>8264000</v>
      </c>
      <c r="H146" s="178">
        <f t="shared" si="40"/>
        <v>6360000</v>
      </c>
      <c r="I146" s="186">
        <f t="shared" si="40"/>
        <v>4440847.23</v>
      </c>
      <c r="J146" s="187">
        <f t="shared" si="40"/>
        <v>4440847.23</v>
      </c>
      <c r="K146" s="188">
        <f t="shared" si="40"/>
        <v>3250501.09</v>
      </c>
      <c r="L146" s="226">
        <f t="shared" si="35"/>
        <v>0.537372607696031</v>
      </c>
      <c r="M146" s="226">
        <f t="shared" si="36"/>
        <v>0.023256476066630134</v>
      </c>
      <c r="N146" s="225"/>
      <c r="O146" s="225"/>
      <c r="P146" s="225"/>
      <c r="Q146" s="225"/>
      <c r="R146" s="225"/>
      <c r="S146" s="225"/>
      <c r="T146" s="225"/>
    </row>
    <row r="147" spans="1:20" s="37" customFormat="1" ht="38.25">
      <c r="A147" s="36">
        <v>142</v>
      </c>
      <c r="B147" s="16"/>
      <c r="C147" s="16"/>
      <c r="D147" s="22" t="s">
        <v>706</v>
      </c>
      <c r="E147" s="2">
        <v>8206000</v>
      </c>
      <c r="F147" s="2">
        <v>8264000</v>
      </c>
      <c r="G147" s="2">
        <v>8264000</v>
      </c>
      <c r="H147" s="179">
        <v>6360000</v>
      </c>
      <c r="I147" s="189">
        <v>4440847.23</v>
      </c>
      <c r="J147" s="190">
        <v>4440847.23</v>
      </c>
      <c r="K147" s="191">
        <v>3250501.09</v>
      </c>
      <c r="L147" s="52">
        <f t="shared" si="35"/>
        <v>0.537372607696031</v>
      </c>
      <c r="M147" s="52">
        <f t="shared" si="36"/>
        <v>0.023256476066630134</v>
      </c>
      <c r="N147" s="225"/>
      <c r="O147" s="225"/>
      <c r="P147" s="225"/>
      <c r="Q147" s="225"/>
      <c r="R147" s="225"/>
      <c r="S147" s="225"/>
      <c r="T147" s="225"/>
    </row>
    <row r="148" spans="1:20" s="35" customFormat="1" ht="12.75">
      <c r="A148" s="33">
        <v>143</v>
      </c>
      <c r="B148" s="16"/>
      <c r="C148" s="16">
        <v>75412</v>
      </c>
      <c r="D148" s="18" t="s">
        <v>317</v>
      </c>
      <c r="E148" s="13">
        <f aca="true" t="shared" si="41" ref="E148:K148">SUM(E149:E151)</f>
        <v>425700</v>
      </c>
      <c r="F148" s="13">
        <f t="shared" si="41"/>
        <v>441200</v>
      </c>
      <c r="G148" s="13">
        <f t="shared" si="41"/>
        <v>431200</v>
      </c>
      <c r="H148" s="178">
        <f t="shared" si="41"/>
        <v>67000</v>
      </c>
      <c r="I148" s="186">
        <f t="shared" si="41"/>
        <v>134466.86</v>
      </c>
      <c r="J148" s="187">
        <f t="shared" si="41"/>
        <v>134466.86</v>
      </c>
      <c r="K148" s="188">
        <f t="shared" si="41"/>
        <v>26205.71</v>
      </c>
      <c r="L148" s="226">
        <f t="shared" si="35"/>
        <v>0.30477529465095193</v>
      </c>
      <c r="M148" s="226">
        <f t="shared" si="36"/>
        <v>0.0007041956521762412</v>
      </c>
      <c r="N148" s="225"/>
      <c r="O148" s="225"/>
      <c r="P148" s="225"/>
      <c r="Q148" s="225"/>
      <c r="R148" s="225"/>
      <c r="S148" s="225"/>
      <c r="T148" s="225"/>
    </row>
    <row r="149" spans="1:20" s="37" customFormat="1" ht="12.75">
      <c r="A149" s="36">
        <v>144</v>
      </c>
      <c r="B149" s="7"/>
      <c r="C149" s="7"/>
      <c r="D149" s="19" t="s">
        <v>290</v>
      </c>
      <c r="E149" s="2">
        <v>275700</v>
      </c>
      <c r="F149" s="2">
        <v>281200</v>
      </c>
      <c r="G149" s="2">
        <v>281200</v>
      </c>
      <c r="H149" s="179">
        <v>67000</v>
      </c>
      <c r="I149" s="189">
        <v>134466.86</v>
      </c>
      <c r="J149" s="190">
        <v>134466.86</v>
      </c>
      <c r="K149" s="191">
        <v>26205.71</v>
      </c>
      <c r="L149" s="52">
        <f t="shared" si="35"/>
        <v>0.47818940256045517</v>
      </c>
      <c r="M149" s="52">
        <f t="shared" si="36"/>
        <v>0.0007041956521762412</v>
      </c>
      <c r="N149" s="225"/>
      <c r="O149" s="225"/>
      <c r="P149" s="225"/>
      <c r="Q149" s="225"/>
      <c r="R149" s="225"/>
      <c r="S149" s="225"/>
      <c r="T149" s="225"/>
    </row>
    <row r="150" spans="1:20" s="35" customFormat="1" ht="25.5">
      <c r="A150" s="33">
        <v>145</v>
      </c>
      <c r="B150" s="7"/>
      <c r="C150" s="7"/>
      <c r="D150" s="19" t="s">
        <v>108</v>
      </c>
      <c r="E150" s="2">
        <v>150000</v>
      </c>
      <c r="F150" s="2">
        <v>150000</v>
      </c>
      <c r="G150" s="2">
        <v>150000</v>
      </c>
      <c r="H150" s="179"/>
      <c r="I150" s="189"/>
      <c r="J150" s="190"/>
      <c r="K150" s="191"/>
      <c r="L150" s="52">
        <f t="shared" si="35"/>
        <v>0</v>
      </c>
      <c r="M150" s="52">
        <f t="shared" si="36"/>
        <v>0</v>
      </c>
      <c r="N150" s="225"/>
      <c r="O150" s="225"/>
      <c r="P150" s="225"/>
      <c r="Q150" s="225"/>
      <c r="R150" s="225"/>
      <c r="S150" s="225"/>
      <c r="T150" s="225"/>
    </row>
    <row r="151" spans="1:20" s="37" customFormat="1" ht="12.75">
      <c r="A151" s="36">
        <v>146</v>
      </c>
      <c r="B151" s="7"/>
      <c r="C151" s="7"/>
      <c r="D151" s="19" t="s">
        <v>711</v>
      </c>
      <c r="E151" s="2"/>
      <c r="F151" s="2">
        <v>10000</v>
      </c>
      <c r="G151" s="2"/>
      <c r="H151" s="179"/>
      <c r="I151" s="189"/>
      <c r="J151" s="190"/>
      <c r="K151" s="191"/>
      <c r="L151" s="52">
        <f t="shared" si="35"/>
        <v>0</v>
      </c>
      <c r="M151" s="52">
        <f t="shared" si="36"/>
        <v>0</v>
      </c>
      <c r="N151" s="225"/>
      <c r="O151" s="225"/>
      <c r="P151" s="225"/>
      <c r="Q151" s="225"/>
      <c r="R151" s="225"/>
      <c r="S151" s="225"/>
      <c r="T151" s="225"/>
    </row>
    <row r="152" spans="1:20" s="35" customFormat="1" ht="12.75">
      <c r="A152" s="33">
        <v>147</v>
      </c>
      <c r="B152" s="16"/>
      <c r="C152" s="16">
        <v>75414</v>
      </c>
      <c r="D152" s="18" t="s">
        <v>318</v>
      </c>
      <c r="E152" s="13">
        <f aca="true" t="shared" si="42" ref="E152:K152">SUM(E153:E154)</f>
        <v>27000</v>
      </c>
      <c r="F152" s="13">
        <f t="shared" si="42"/>
        <v>27000</v>
      </c>
      <c r="G152" s="13">
        <f t="shared" si="42"/>
        <v>27000</v>
      </c>
      <c r="H152" s="178">
        <f t="shared" si="42"/>
        <v>0</v>
      </c>
      <c r="I152" s="186">
        <f t="shared" si="42"/>
        <v>3720.5299999999997</v>
      </c>
      <c r="J152" s="187">
        <f t="shared" si="42"/>
        <v>3720.5299999999997</v>
      </c>
      <c r="K152" s="188">
        <f t="shared" si="42"/>
        <v>0</v>
      </c>
      <c r="L152" s="226">
        <f t="shared" si="35"/>
        <v>0.1377974074074074</v>
      </c>
      <c r="M152" s="226">
        <f t="shared" si="36"/>
        <v>1.9484213803990593E-05</v>
      </c>
      <c r="N152" s="225"/>
      <c r="O152" s="225"/>
      <c r="P152" s="225"/>
      <c r="Q152" s="225"/>
      <c r="R152" s="225"/>
      <c r="S152" s="225"/>
      <c r="T152" s="225"/>
    </row>
    <row r="153" spans="1:20" s="35" customFormat="1" ht="12.75">
      <c r="A153" s="36">
        <v>148</v>
      </c>
      <c r="B153" s="16"/>
      <c r="C153" s="16"/>
      <c r="D153" s="19" t="s">
        <v>290</v>
      </c>
      <c r="E153" s="2">
        <v>20000</v>
      </c>
      <c r="F153" s="2">
        <v>20000</v>
      </c>
      <c r="G153" s="2">
        <v>20000</v>
      </c>
      <c r="H153" s="179"/>
      <c r="I153" s="189">
        <v>720.53</v>
      </c>
      <c r="J153" s="190">
        <v>720.53</v>
      </c>
      <c r="K153" s="191"/>
      <c r="L153" s="52">
        <f t="shared" si="35"/>
        <v>0.036026499999999996</v>
      </c>
      <c r="M153" s="52">
        <f t="shared" si="36"/>
        <v>3.7733765275886348E-06</v>
      </c>
      <c r="N153" s="225"/>
      <c r="O153" s="225"/>
      <c r="P153" s="225"/>
      <c r="Q153" s="225"/>
      <c r="R153" s="225"/>
      <c r="S153" s="225"/>
      <c r="T153" s="225"/>
    </row>
    <row r="154" spans="1:20" s="35" customFormat="1" ht="51">
      <c r="A154" s="33">
        <v>149</v>
      </c>
      <c r="B154" s="7"/>
      <c r="C154" s="7"/>
      <c r="D154" s="22" t="s">
        <v>709</v>
      </c>
      <c r="E154" s="2">
        <v>7000</v>
      </c>
      <c r="F154" s="2">
        <v>7000</v>
      </c>
      <c r="G154" s="2">
        <v>7000</v>
      </c>
      <c r="H154" s="179"/>
      <c r="I154" s="189">
        <v>3000</v>
      </c>
      <c r="J154" s="190">
        <v>3000</v>
      </c>
      <c r="K154" s="191"/>
      <c r="L154" s="52">
        <f t="shared" si="35"/>
        <v>0.42857142857142855</v>
      </c>
      <c r="M154" s="52">
        <f t="shared" si="36"/>
        <v>1.5710837276401962E-05</v>
      </c>
      <c r="N154" s="225"/>
      <c r="O154" s="225"/>
      <c r="P154" s="225"/>
      <c r="Q154" s="225"/>
      <c r="R154" s="225"/>
      <c r="S154" s="225"/>
      <c r="T154" s="225"/>
    </row>
    <row r="155" spans="1:20" s="37" customFormat="1" ht="12.75">
      <c r="A155" s="36">
        <v>150</v>
      </c>
      <c r="B155" s="16"/>
      <c r="C155" s="16">
        <v>75415</v>
      </c>
      <c r="D155" s="18" t="s">
        <v>449</v>
      </c>
      <c r="E155" s="13">
        <f aca="true" t="shared" si="43" ref="E155:K155">E156</f>
        <v>116000</v>
      </c>
      <c r="F155" s="13">
        <f t="shared" si="43"/>
        <v>116000</v>
      </c>
      <c r="G155" s="13">
        <f t="shared" si="43"/>
        <v>116000</v>
      </c>
      <c r="H155" s="178">
        <f t="shared" si="43"/>
        <v>0</v>
      </c>
      <c r="I155" s="186">
        <f t="shared" si="43"/>
        <v>50000</v>
      </c>
      <c r="J155" s="187">
        <f t="shared" si="43"/>
        <v>50000</v>
      </c>
      <c r="K155" s="188">
        <f t="shared" si="43"/>
        <v>0</v>
      </c>
      <c r="L155" s="226">
        <f t="shared" si="35"/>
        <v>0.43103448275862066</v>
      </c>
      <c r="M155" s="226">
        <f t="shared" si="36"/>
        <v>0.00026184728794003266</v>
      </c>
      <c r="N155" s="225"/>
      <c r="O155" s="225"/>
      <c r="P155" s="225"/>
      <c r="Q155" s="225"/>
      <c r="R155" s="225"/>
      <c r="S155" s="225"/>
      <c r="T155" s="225"/>
    </row>
    <row r="156" spans="1:20" s="35" customFormat="1" ht="12.75">
      <c r="A156" s="33">
        <v>151</v>
      </c>
      <c r="B156" s="7"/>
      <c r="C156" s="7"/>
      <c r="D156" s="19" t="s">
        <v>476</v>
      </c>
      <c r="E156" s="2">
        <v>116000</v>
      </c>
      <c r="F156" s="2">
        <v>116000</v>
      </c>
      <c r="G156" s="2">
        <v>116000</v>
      </c>
      <c r="H156" s="179"/>
      <c r="I156" s="189">
        <v>50000</v>
      </c>
      <c r="J156" s="190">
        <v>50000</v>
      </c>
      <c r="K156" s="191"/>
      <c r="L156" s="52">
        <f t="shared" si="35"/>
        <v>0.43103448275862066</v>
      </c>
      <c r="M156" s="52">
        <f t="shared" si="36"/>
        <v>0.00026184728794003266</v>
      </c>
      <c r="N156" s="225"/>
      <c r="O156" s="225"/>
      <c r="P156" s="225"/>
      <c r="Q156" s="225"/>
      <c r="R156" s="225"/>
      <c r="S156" s="225"/>
      <c r="T156" s="225"/>
    </row>
    <row r="157" spans="1:20" s="35" customFormat="1" ht="12.75">
      <c r="A157" s="36">
        <v>152</v>
      </c>
      <c r="B157" s="16"/>
      <c r="C157" s="16">
        <v>75416</v>
      </c>
      <c r="D157" s="18" t="s">
        <v>319</v>
      </c>
      <c r="E157" s="13">
        <f aca="true" t="shared" si="44" ref="E157:K157">SUM(E158:E160)</f>
        <v>3098100</v>
      </c>
      <c r="F157" s="13">
        <f t="shared" si="44"/>
        <v>3142100</v>
      </c>
      <c r="G157" s="13">
        <f t="shared" si="44"/>
        <v>3132100</v>
      </c>
      <c r="H157" s="178">
        <f t="shared" si="44"/>
        <v>2537000</v>
      </c>
      <c r="I157" s="186">
        <f t="shared" si="44"/>
        <v>1568416.86</v>
      </c>
      <c r="J157" s="187">
        <f t="shared" si="44"/>
        <v>1568416.86</v>
      </c>
      <c r="K157" s="188">
        <f t="shared" si="44"/>
        <v>1248462.83</v>
      </c>
      <c r="L157" s="226">
        <f t="shared" si="35"/>
        <v>0.49916198084083896</v>
      </c>
      <c r="M157" s="226">
        <f t="shared" si="36"/>
        <v>0.00821371402300844</v>
      </c>
      <c r="N157" s="225"/>
      <c r="O157" s="225"/>
      <c r="P157" s="225"/>
      <c r="Q157" s="225"/>
      <c r="R157" s="225"/>
      <c r="S157" s="225"/>
      <c r="T157" s="225"/>
    </row>
    <row r="158" spans="1:20" s="35" customFormat="1" ht="12.75">
      <c r="A158" s="33">
        <v>153</v>
      </c>
      <c r="B158" s="7"/>
      <c r="C158" s="7"/>
      <c r="D158" s="20" t="s">
        <v>714</v>
      </c>
      <c r="E158" s="2">
        <v>3078100</v>
      </c>
      <c r="F158" s="2">
        <v>3112100</v>
      </c>
      <c r="G158" s="2">
        <v>3112100</v>
      </c>
      <c r="H158" s="179">
        <v>2537000</v>
      </c>
      <c r="I158" s="189">
        <v>1568416.86</v>
      </c>
      <c r="J158" s="190">
        <v>1568416.86</v>
      </c>
      <c r="K158" s="191">
        <v>1248462.83</v>
      </c>
      <c r="L158" s="52">
        <f t="shared" si="35"/>
        <v>0.5039737990424472</v>
      </c>
      <c r="M158" s="52">
        <f t="shared" si="36"/>
        <v>0.00821371402300844</v>
      </c>
      <c r="N158" s="225"/>
      <c r="O158" s="225"/>
      <c r="P158" s="225"/>
      <c r="Q158" s="225"/>
      <c r="R158" s="225"/>
      <c r="S158" s="225"/>
      <c r="T158" s="225"/>
    </row>
    <row r="159" spans="1:20" s="35" customFormat="1" ht="25.5">
      <c r="A159" s="36">
        <v>154</v>
      </c>
      <c r="B159" s="7"/>
      <c r="C159" s="7"/>
      <c r="D159" s="19" t="s">
        <v>109</v>
      </c>
      <c r="E159" s="2">
        <v>20000</v>
      </c>
      <c r="F159" s="2">
        <v>20000</v>
      </c>
      <c r="G159" s="2">
        <v>20000</v>
      </c>
      <c r="H159" s="179"/>
      <c r="I159" s="189"/>
      <c r="J159" s="190"/>
      <c r="K159" s="191"/>
      <c r="L159" s="52">
        <f t="shared" si="35"/>
        <v>0</v>
      </c>
      <c r="M159" s="52">
        <f t="shared" si="36"/>
        <v>0</v>
      </c>
      <c r="N159" s="225"/>
      <c r="O159" s="225"/>
      <c r="P159" s="225"/>
      <c r="Q159" s="225"/>
      <c r="R159" s="225"/>
      <c r="S159" s="225"/>
      <c r="T159" s="225"/>
    </row>
    <row r="160" spans="1:20" s="35" customFormat="1" ht="25.5">
      <c r="A160" s="33">
        <v>155</v>
      </c>
      <c r="B160" s="7"/>
      <c r="C160" s="7"/>
      <c r="D160" s="19" t="s">
        <v>110</v>
      </c>
      <c r="E160" s="2"/>
      <c r="F160" s="2">
        <v>10000</v>
      </c>
      <c r="G160" s="2"/>
      <c r="H160" s="179"/>
      <c r="I160" s="189"/>
      <c r="J160" s="190"/>
      <c r="K160" s="191"/>
      <c r="L160" s="52">
        <f t="shared" si="35"/>
        <v>0</v>
      </c>
      <c r="M160" s="52">
        <f t="shared" si="36"/>
        <v>0</v>
      </c>
      <c r="N160" s="225"/>
      <c r="O160" s="225"/>
      <c r="P160" s="225"/>
      <c r="Q160" s="225"/>
      <c r="R160" s="225"/>
      <c r="S160" s="225"/>
      <c r="T160" s="225"/>
    </row>
    <row r="161" spans="1:20" s="35" customFormat="1" ht="12.75">
      <c r="A161" s="36">
        <v>156</v>
      </c>
      <c r="B161" s="16"/>
      <c r="C161" s="16">
        <v>75478</v>
      </c>
      <c r="D161" s="18" t="s">
        <v>485</v>
      </c>
      <c r="E161" s="13">
        <f aca="true" t="shared" si="45" ref="E161:K161">E162</f>
        <v>23500</v>
      </c>
      <c r="F161" s="13">
        <f t="shared" si="45"/>
        <v>23500</v>
      </c>
      <c r="G161" s="13">
        <f t="shared" si="45"/>
        <v>23500</v>
      </c>
      <c r="H161" s="178">
        <f t="shared" si="45"/>
        <v>1700</v>
      </c>
      <c r="I161" s="186">
        <f t="shared" si="45"/>
        <v>26.84</v>
      </c>
      <c r="J161" s="187">
        <f t="shared" si="45"/>
        <v>26.84</v>
      </c>
      <c r="K161" s="188">
        <f t="shared" si="45"/>
        <v>0</v>
      </c>
      <c r="L161" s="226">
        <f t="shared" si="35"/>
        <v>0.0011421276595744681</v>
      </c>
      <c r="M161" s="226">
        <f t="shared" si="36"/>
        <v>1.4055962416620954E-07</v>
      </c>
      <c r="N161" s="225"/>
      <c r="O161" s="225"/>
      <c r="P161" s="225"/>
      <c r="Q161" s="225"/>
      <c r="R161" s="225"/>
      <c r="S161" s="225"/>
      <c r="T161" s="225"/>
    </row>
    <row r="162" spans="1:20" s="35" customFormat="1" ht="12.75">
      <c r="A162" s="33">
        <v>157</v>
      </c>
      <c r="B162" s="7"/>
      <c r="C162" s="7"/>
      <c r="D162" s="19" t="s">
        <v>290</v>
      </c>
      <c r="E162" s="2">
        <v>23500</v>
      </c>
      <c r="F162" s="2">
        <v>23500</v>
      </c>
      <c r="G162" s="2">
        <v>23500</v>
      </c>
      <c r="H162" s="179">
        <v>1700</v>
      </c>
      <c r="I162" s="189">
        <v>26.84</v>
      </c>
      <c r="J162" s="190">
        <v>26.84</v>
      </c>
      <c r="K162" s="191"/>
      <c r="L162" s="52">
        <f t="shared" si="35"/>
        <v>0.0011421276595744681</v>
      </c>
      <c r="M162" s="52">
        <f t="shared" si="36"/>
        <v>1.4055962416620954E-07</v>
      </c>
      <c r="N162" s="225"/>
      <c r="O162" s="225"/>
      <c r="P162" s="225"/>
      <c r="Q162" s="225"/>
      <c r="R162" s="225"/>
      <c r="S162" s="225"/>
      <c r="T162" s="225"/>
    </row>
    <row r="163" spans="1:20" s="35" customFormat="1" ht="51">
      <c r="A163" s="54">
        <v>158</v>
      </c>
      <c r="B163" s="15">
        <v>756</v>
      </c>
      <c r="C163" s="15"/>
      <c r="D163" s="5" t="s">
        <v>529</v>
      </c>
      <c r="E163" s="5">
        <f aca="true" t="shared" si="46" ref="E163:K163">E164</f>
        <v>356500</v>
      </c>
      <c r="F163" s="5">
        <f t="shared" si="46"/>
        <v>356500</v>
      </c>
      <c r="G163" s="5">
        <f t="shared" si="46"/>
        <v>356500</v>
      </c>
      <c r="H163" s="177">
        <f t="shared" si="46"/>
        <v>76500</v>
      </c>
      <c r="I163" s="183">
        <f t="shared" si="46"/>
        <v>242531.15</v>
      </c>
      <c r="J163" s="184">
        <f t="shared" si="46"/>
        <v>242531.15</v>
      </c>
      <c r="K163" s="185">
        <f t="shared" si="46"/>
        <v>40686.49</v>
      </c>
      <c r="L163" s="157">
        <f t="shared" si="35"/>
        <v>0.6803117812061711</v>
      </c>
      <c r="M163" s="157">
        <f t="shared" si="36"/>
        <v>0.001270122477369545</v>
      </c>
      <c r="N163" s="225"/>
      <c r="O163" s="225"/>
      <c r="P163" s="225"/>
      <c r="Q163" s="225"/>
      <c r="R163" s="225"/>
      <c r="S163" s="225"/>
      <c r="T163" s="225"/>
    </row>
    <row r="164" spans="1:20" s="35" customFormat="1" ht="25.5">
      <c r="A164" s="33">
        <v>159</v>
      </c>
      <c r="B164" s="16"/>
      <c r="C164" s="16">
        <v>75647</v>
      </c>
      <c r="D164" s="18" t="s">
        <v>315</v>
      </c>
      <c r="E164" s="13">
        <f aca="true" t="shared" si="47" ref="E164:K164">E165+E166</f>
        <v>356500</v>
      </c>
      <c r="F164" s="13">
        <f t="shared" si="47"/>
        <v>356500</v>
      </c>
      <c r="G164" s="13">
        <f t="shared" si="47"/>
        <v>356500</v>
      </c>
      <c r="H164" s="178">
        <f t="shared" si="47"/>
        <v>76500</v>
      </c>
      <c r="I164" s="186">
        <f t="shared" si="47"/>
        <v>242531.15</v>
      </c>
      <c r="J164" s="187">
        <f t="shared" si="47"/>
        <v>242531.15</v>
      </c>
      <c r="K164" s="188">
        <f t="shared" si="47"/>
        <v>40686.49</v>
      </c>
      <c r="L164" s="226">
        <f t="shared" si="35"/>
        <v>0.6803117812061711</v>
      </c>
      <c r="M164" s="226">
        <f t="shared" si="36"/>
        <v>0.001270122477369545</v>
      </c>
      <c r="N164" s="225"/>
      <c r="O164" s="225"/>
      <c r="P164" s="225"/>
      <c r="Q164" s="225"/>
      <c r="R164" s="225"/>
      <c r="S164" s="225"/>
      <c r="T164" s="225"/>
    </row>
    <row r="165" spans="1:20" s="35" customFormat="1" ht="12.75">
      <c r="A165" s="36">
        <v>160</v>
      </c>
      <c r="B165" s="16"/>
      <c r="C165" s="16"/>
      <c r="D165" s="19" t="s">
        <v>290</v>
      </c>
      <c r="E165" s="2">
        <v>271500</v>
      </c>
      <c r="F165" s="2">
        <v>271500</v>
      </c>
      <c r="G165" s="2">
        <v>271500</v>
      </c>
      <c r="H165" s="179">
        <v>76500</v>
      </c>
      <c r="I165" s="189">
        <v>191077.65</v>
      </c>
      <c r="J165" s="190">
        <v>191077.65</v>
      </c>
      <c r="K165" s="191">
        <v>40686.49</v>
      </c>
      <c r="L165" s="52">
        <f t="shared" si="35"/>
        <v>0.7037850828729282</v>
      </c>
      <c r="M165" s="52">
        <f t="shared" si="36"/>
        <v>0.0010006632887690956</v>
      </c>
      <c r="N165" s="225"/>
      <c r="O165" s="225"/>
      <c r="P165" s="225"/>
      <c r="Q165" s="225"/>
      <c r="R165" s="225"/>
      <c r="S165" s="225"/>
      <c r="T165" s="225"/>
    </row>
    <row r="166" spans="1:20" s="35" customFormat="1" ht="12.75">
      <c r="A166" s="33">
        <v>161</v>
      </c>
      <c r="B166" s="16"/>
      <c r="C166" s="16"/>
      <c r="D166" s="19" t="s">
        <v>464</v>
      </c>
      <c r="E166" s="2">
        <v>85000</v>
      </c>
      <c r="F166" s="2">
        <v>85000</v>
      </c>
      <c r="G166" s="2">
        <v>85000</v>
      </c>
      <c r="H166" s="179"/>
      <c r="I166" s="189">
        <v>51453.5</v>
      </c>
      <c r="J166" s="190">
        <v>51453.5</v>
      </c>
      <c r="K166" s="191"/>
      <c r="L166" s="52">
        <f t="shared" si="35"/>
        <v>0.6053352941176471</v>
      </c>
      <c r="M166" s="52">
        <f t="shared" si="36"/>
        <v>0.00026945918860044944</v>
      </c>
      <c r="N166" s="225"/>
      <c r="O166" s="225"/>
      <c r="P166" s="225"/>
      <c r="Q166" s="225"/>
      <c r="R166" s="225"/>
      <c r="S166" s="225"/>
      <c r="T166" s="225"/>
    </row>
    <row r="167" spans="1:20" s="35" customFormat="1" ht="19.5" customHeight="1">
      <c r="A167" s="54">
        <v>162</v>
      </c>
      <c r="B167" s="15">
        <v>757</v>
      </c>
      <c r="C167" s="15"/>
      <c r="D167" s="5" t="s">
        <v>320</v>
      </c>
      <c r="E167" s="5">
        <f aca="true" t="shared" si="48" ref="E167:K168">E168</f>
        <v>4600000</v>
      </c>
      <c r="F167" s="5">
        <f t="shared" si="48"/>
        <v>4600000</v>
      </c>
      <c r="G167" s="5">
        <f t="shared" si="48"/>
        <v>4600000</v>
      </c>
      <c r="H167" s="177">
        <f t="shared" si="48"/>
        <v>0</v>
      </c>
      <c r="I167" s="183">
        <f t="shared" si="48"/>
        <v>344482.58</v>
      </c>
      <c r="J167" s="184">
        <f t="shared" si="48"/>
        <v>344482.58</v>
      </c>
      <c r="K167" s="185">
        <f t="shared" si="48"/>
        <v>0</v>
      </c>
      <c r="L167" s="157">
        <f t="shared" si="35"/>
        <v>0.07488751739130435</v>
      </c>
      <c r="M167" s="157">
        <f t="shared" si="36"/>
        <v>0.0018040365863117068</v>
      </c>
      <c r="N167" s="225"/>
      <c r="O167" s="225"/>
      <c r="P167" s="225"/>
      <c r="Q167" s="225"/>
      <c r="R167" s="225"/>
      <c r="S167" s="225"/>
      <c r="T167" s="225"/>
    </row>
    <row r="168" spans="1:20" s="35" customFormat="1" ht="38.25">
      <c r="A168" s="33">
        <v>163</v>
      </c>
      <c r="B168" s="16"/>
      <c r="C168" s="16">
        <v>75702</v>
      </c>
      <c r="D168" s="18" t="s">
        <v>321</v>
      </c>
      <c r="E168" s="13">
        <f t="shared" si="48"/>
        <v>4600000</v>
      </c>
      <c r="F168" s="13">
        <f t="shared" si="48"/>
        <v>4600000</v>
      </c>
      <c r="G168" s="13">
        <f t="shared" si="48"/>
        <v>4600000</v>
      </c>
      <c r="H168" s="178">
        <f t="shared" si="48"/>
        <v>0</v>
      </c>
      <c r="I168" s="186">
        <f t="shared" si="48"/>
        <v>344482.58</v>
      </c>
      <c r="J168" s="187">
        <f t="shared" si="48"/>
        <v>344482.58</v>
      </c>
      <c r="K168" s="188">
        <f t="shared" si="48"/>
        <v>0</v>
      </c>
      <c r="L168" s="226">
        <f t="shared" si="35"/>
        <v>0.07488751739130435</v>
      </c>
      <c r="M168" s="226">
        <f t="shared" si="36"/>
        <v>0.0018040365863117068</v>
      </c>
      <c r="N168" s="225"/>
      <c r="O168" s="225"/>
      <c r="P168" s="225"/>
      <c r="Q168" s="225"/>
      <c r="R168" s="225"/>
      <c r="S168" s="225"/>
      <c r="T168" s="225"/>
    </row>
    <row r="169" spans="1:20" s="35" customFormat="1" ht="12.75">
      <c r="A169" s="36">
        <v>164</v>
      </c>
      <c r="B169" s="7"/>
      <c r="C169" s="7"/>
      <c r="D169" s="19" t="s">
        <v>467</v>
      </c>
      <c r="E169" s="2">
        <v>4600000</v>
      </c>
      <c r="F169" s="2">
        <v>4600000</v>
      </c>
      <c r="G169" s="2">
        <v>4600000</v>
      </c>
      <c r="H169" s="179"/>
      <c r="I169" s="189">
        <v>344482.58</v>
      </c>
      <c r="J169" s="190">
        <v>344482.58</v>
      </c>
      <c r="K169" s="191"/>
      <c r="L169" s="52">
        <f t="shared" si="35"/>
        <v>0.07488751739130435</v>
      </c>
      <c r="M169" s="52">
        <f t="shared" si="36"/>
        <v>0.0018040365863117068</v>
      </c>
      <c r="N169" s="225"/>
      <c r="O169" s="225"/>
      <c r="P169" s="225"/>
      <c r="Q169" s="225"/>
      <c r="R169" s="225"/>
      <c r="S169" s="225"/>
      <c r="T169" s="225"/>
    </row>
    <row r="170" spans="1:20" s="35" customFormat="1" ht="19.5" customHeight="1">
      <c r="A170" s="53">
        <v>165</v>
      </c>
      <c r="B170" s="15">
        <v>758</v>
      </c>
      <c r="C170" s="15"/>
      <c r="D170" s="5" t="s">
        <v>648</v>
      </c>
      <c r="E170" s="5">
        <f aca="true" t="shared" si="49" ref="E170:K170">E171+E174</f>
        <v>11735258</v>
      </c>
      <c r="F170" s="5">
        <f t="shared" si="49"/>
        <v>9467430</v>
      </c>
      <c r="G170" s="5">
        <f t="shared" si="49"/>
        <v>6713248</v>
      </c>
      <c r="H170" s="177">
        <f t="shared" si="49"/>
        <v>0</v>
      </c>
      <c r="I170" s="183">
        <f t="shared" si="49"/>
        <v>2192629.02</v>
      </c>
      <c r="J170" s="184">
        <f t="shared" si="49"/>
        <v>2192629.02</v>
      </c>
      <c r="K170" s="185">
        <f t="shared" si="49"/>
        <v>0</v>
      </c>
      <c r="L170" s="157">
        <f t="shared" si="35"/>
        <v>0.23159706699706256</v>
      </c>
      <c r="M170" s="157">
        <f t="shared" si="36"/>
        <v>0.011482679246912233</v>
      </c>
      <c r="N170" s="225"/>
      <c r="O170" s="225"/>
      <c r="P170" s="225"/>
      <c r="Q170" s="225"/>
      <c r="R170" s="225"/>
      <c r="S170" s="225"/>
      <c r="T170" s="225"/>
    </row>
    <row r="171" spans="1:20" s="35" customFormat="1" ht="12.75">
      <c r="A171" s="36">
        <v>166</v>
      </c>
      <c r="B171" s="16"/>
      <c r="C171" s="16">
        <v>75818</v>
      </c>
      <c r="D171" s="18" t="s">
        <v>322</v>
      </c>
      <c r="E171" s="13">
        <f aca="true" t="shared" si="50" ref="E171:K171">E172+E173</f>
        <v>7350000</v>
      </c>
      <c r="F171" s="13">
        <f t="shared" si="50"/>
        <v>5082172</v>
      </c>
      <c r="G171" s="13">
        <f t="shared" si="50"/>
        <v>2327990</v>
      </c>
      <c r="H171" s="178">
        <f t="shared" si="50"/>
        <v>0</v>
      </c>
      <c r="I171" s="186">
        <f t="shared" si="50"/>
        <v>0</v>
      </c>
      <c r="J171" s="187">
        <f t="shared" si="50"/>
        <v>0</v>
      </c>
      <c r="K171" s="188">
        <f t="shared" si="50"/>
        <v>0</v>
      </c>
      <c r="L171" s="226">
        <f t="shared" si="35"/>
        <v>0</v>
      </c>
      <c r="M171" s="226">
        <f t="shared" si="36"/>
        <v>0</v>
      </c>
      <c r="N171" s="225"/>
      <c r="O171" s="225"/>
      <c r="P171" s="225"/>
      <c r="Q171" s="225"/>
      <c r="R171" s="225"/>
      <c r="S171" s="225"/>
      <c r="T171" s="225"/>
    </row>
    <row r="172" spans="1:20" s="35" customFormat="1" ht="12.75">
      <c r="A172" s="33">
        <v>167</v>
      </c>
      <c r="B172" s="16"/>
      <c r="C172" s="16"/>
      <c r="D172" s="19" t="s">
        <v>323</v>
      </c>
      <c r="E172" s="2">
        <v>1750000</v>
      </c>
      <c r="F172" s="2">
        <v>767240</v>
      </c>
      <c r="G172" s="2">
        <v>767240</v>
      </c>
      <c r="H172" s="179"/>
      <c r="I172" s="189"/>
      <c r="J172" s="190"/>
      <c r="K172" s="191"/>
      <c r="L172" s="52">
        <f t="shared" si="35"/>
        <v>0</v>
      </c>
      <c r="M172" s="52">
        <f t="shared" si="36"/>
        <v>0</v>
      </c>
      <c r="N172" s="225"/>
      <c r="O172" s="225"/>
      <c r="P172" s="225"/>
      <c r="Q172" s="225"/>
      <c r="R172" s="225"/>
      <c r="S172" s="225"/>
      <c r="T172" s="225"/>
    </row>
    <row r="173" spans="1:20" s="35" customFormat="1" ht="12.75">
      <c r="A173" s="36">
        <v>168</v>
      </c>
      <c r="B173" s="16"/>
      <c r="C173" s="16"/>
      <c r="D173" s="19" t="s">
        <v>324</v>
      </c>
      <c r="E173" s="2">
        <v>5600000</v>
      </c>
      <c r="F173" s="2">
        <v>4314932</v>
      </c>
      <c r="G173" s="2">
        <v>1560750</v>
      </c>
      <c r="H173" s="179"/>
      <c r="I173" s="189"/>
      <c r="J173" s="190"/>
      <c r="K173" s="191"/>
      <c r="L173" s="52">
        <f t="shared" si="35"/>
        <v>0</v>
      </c>
      <c r="M173" s="52">
        <f t="shared" si="36"/>
        <v>0</v>
      </c>
      <c r="N173" s="225"/>
      <c r="O173" s="225"/>
      <c r="P173" s="225"/>
      <c r="Q173" s="225"/>
      <c r="R173" s="225"/>
      <c r="S173" s="225"/>
      <c r="T173" s="225"/>
    </row>
    <row r="174" spans="1:20" s="35" customFormat="1" ht="25.5">
      <c r="A174" s="33">
        <v>169</v>
      </c>
      <c r="B174" s="16"/>
      <c r="C174" s="16">
        <v>75832</v>
      </c>
      <c r="D174" s="18" t="s">
        <v>715</v>
      </c>
      <c r="E174" s="13">
        <f aca="true" t="shared" si="51" ref="E174:K174">E175</f>
        <v>4385258</v>
      </c>
      <c r="F174" s="13">
        <f t="shared" si="51"/>
        <v>4385258</v>
      </c>
      <c r="G174" s="13">
        <f t="shared" si="51"/>
        <v>4385258</v>
      </c>
      <c r="H174" s="178">
        <f t="shared" si="51"/>
        <v>0</v>
      </c>
      <c r="I174" s="186">
        <f t="shared" si="51"/>
        <v>2192629.02</v>
      </c>
      <c r="J174" s="187">
        <f t="shared" si="51"/>
        <v>2192629.02</v>
      </c>
      <c r="K174" s="188">
        <f t="shared" si="51"/>
        <v>0</v>
      </c>
      <c r="L174" s="226">
        <f t="shared" si="35"/>
        <v>0.5000000045607351</v>
      </c>
      <c r="M174" s="226">
        <f t="shared" si="36"/>
        <v>0.011482679246912233</v>
      </c>
      <c r="N174" s="225"/>
      <c r="O174" s="225"/>
      <c r="P174" s="225"/>
      <c r="Q174" s="225"/>
      <c r="R174" s="225"/>
      <c r="S174" s="225"/>
      <c r="T174" s="225"/>
    </row>
    <row r="175" spans="1:20" s="35" customFormat="1" ht="12.75">
      <c r="A175" s="36">
        <v>170</v>
      </c>
      <c r="B175" s="16"/>
      <c r="C175" s="16"/>
      <c r="D175" s="19" t="s">
        <v>716</v>
      </c>
      <c r="E175" s="2">
        <v>4385258</v>
      </c>
      <c r="F175" s="2">
        <v>4385258</v>
      </c>
      <c r="G175" s="2">
        <v>4385258</v>
      </c>
      <c r="H175" s="179"/>
      <c r="I175" s="189">
        <v>2192629.02</v>
      </c>
      <c r="J175" s="190">
        <v>2192629.02</v>
      </c>
      <c r="K175" s="191"/>
      <c r="L175" s="52">
        <f t="shared" si="35"/>
        <v>0.5000000045607351</v>
      </c>
      <c r="M175" s="52">
        <f t="shared" si="36"/>
        <v>0.011482679246912233</v>
      </c>
      <c r="N175" s="225"/>
      <c r="O175" s="225"/>
      <c r="P175" s="225"/>
      <c r="Q175" s="225"/>
      <c r="R175" s="225"/>
      <c r="S175" s="225"/>
      <c r="T175" s="225"/>
    </row>
    <row r="176" spans="1:20" s="35" customFormat="1" ht="19.5" customHeight="1">
      <c r="A176" s="53">
        <v>171</v>
      </c>
      <c r="B176" s="15">
        <v>801</v>
      </c>
      <c r="C176" s="15"/>
      <c r="D176" s="5" t="s">
        <v>325</v>
      </c>
      <c r="E176" s="5">
        <f aca="true" t="shared" si="52" ref="E176:K176">E177+E209+E214+E252+E254+E272+E275+E284+E298+E312+E314+E317+E324+E329+E331+E333+E335</f>
        <v>151993814</v>
      </c>
      <c r="F176" s="5">
        <f t="shared" si="52"/>
        <v>155601350</v>
      </c>
      <c r="G176" s="5">
        <f t="shared" si="52"/>
        <v>149454568</v>
      </c>
      <c r="H176" s="177">
        <f t="shared" si="52"/>
        <v>114919250</v>
      </c>
      <c r="I176" s="183">
        <f t="shared" si="52"/>
        <v>74416821.44999999</v>
      </c>
      <c r="J176" s="184">
        <f t="shared" si="52"/>
        <v>72797441.21</v>
      </c>
      <c r="K176" s="185">
        <f t="shared" si="52"/>
        <v>55869471.96</v>
      </c>
      <c r="L176" s="157">
        <f t="shared" si="35"/>
        <v>0.4782530578944205</v>
      </c>
      <c r="M176" s="157">
        <f t="shared" si="36"/>
        <v>0.38971685747600293</v>
      </c>
      <c r="N176" s="225"/>
      <c r="O176" s="225"/>
      <c r="P176" s="225"/>
      <c r="Q176" s="225"/>
      <c r="R176" s="225"/>
      <c r="S176" s="225"/>
      <c r="T176" s="225"/>
    </row>
    <row r="177" spans="1:20" s="35" customFormat="1" ht="12.75">
      <c r="A177" s="36">
        <v>172</v>
      </c>
      <c r="B177" s="16"/>
      <c r="C177" s="16">
        <v>80101</v>
      </c>
      <c r="D177" s="18" t="s">
        <v>326</v>
      </c>
      <c r="E177" s="13">
        <f aca="true" t="shared" si="53" ref="E177:K177">SUM(E178:E208)</f>
        <v>37457000</v>
      </c>
      <c r="F177" s="13">
        <f t="shared" si="53"/>
        <v>38203748</v>
      </c>
      <c r="G177" s="13">
        <f t="shared" si="53"/>
        <v>36511748</v>
      </c>
      <c r="H177" s="178">
        <f t="shared" si="53"/>
        <v>28774610</v>
      </c>
      <c r="I177" s="186">
        <f t="shared" si="53"/>
        <v>19233899.279999997</v>
      </c>
      <c r="J177" s="187">
        <f t="shared" si="53"/>
        <v>18680082.24</v>
      </c>
      <c r="K177" s="188">
        <f t="shared" si="53"/>
        <v>14963861.54</v>
      </c>
      <c r="L177" s="226">
        <f t="shared" si="35"/>
        <v>0.5034558200938818</v>
      </c>
      <c r="M177" s="226">
        <f t="shared" si="36"/>
        <v>0.10072688725959493</v>
      </c>
      <c r="N177" s="225"/>
      <c r="O177" s="225"/>
      <c r="P177" s="225"/>
      <c r="Q177" s="225"/>
      <c r="R177" s="225"/>
      <c r="S177" s="225"/>
      <c r="T177" s="225"/>
    </row>
    <row r="178" spans="1:20" s="35" customFormat="1" ht="12.75">
      <c r="A178" s="33">
        <v>173</v>
      </c>
      <c r="B178" s="7"/>
      <c r="C178" s="7"/>
      <c r="D178" s="19" t="s">
        <v>327</v>
      </c>
      <c r="E178" s="2">
        <v>1984100</v>
      </c>
      <c r="F178" s="2">
        <v>1984280</v>
      </c>
      <c r="G178" s="2">
        <v>1984280</v>
      </c>
      <c r="H178" s="179">
        <v>1676900</v>
      </c>
      <c r="I178" s="189">
        <v>1036870.66</v>
      </c>
      <c r="J178" s="190">
        <v>1036870.66</v>
      </c>
      <c r="K178" s="191">
        <v>873787.64</v>
      </c>
      <c r="L178" s="52">
        <f t="shared" si="35"/>
        <v>0.5225425141613079</v>
      </c>
      <c r="M178" s="52">
        <f t="shared" si="36"/>
        <v>0.005430035405311834</v>
      </c>
      <c r="N178" s="225"/>
      <c r="O178" s="225"/>
      <c r="P178" s="225"/>
      <c r="Q178" s="225"/>
      <c r="R178" s="225"/>
      <c r="S178" s="225"/>
      <c r="T178" s="225"/>
    </row>
    <row r="179" spans="1:20" s="35" customFormat="1" ht="12.75">
      <c r="A179" s="36">
        <v>174</v>
      </c>
      <c r="B179" s="7"/>
      <c r="C179" s="7"/>
      <c r="D179" s="19" t="s">
        <v>328</v>
      </c>
      <c r="E179" s="2">
        <v>2643000</v>
      </c>
      <c r="F179" s="2">
        <v>2653000</v>
      </c>
      <c r="G179" s="2">
        <v>2653000</v>
      </c>
      <c r="H179" s="179">
        <v>2349900</v>
      </c>
      <c r="I179" s="189">
        <v>1352013.26</v>
      </c>
      <c r="J179" s="190">
        <v>1352013.26</v>
      </c>
      <c r="K179" s="191">
        <v>1155161.62</v>
      </c>
      <c r="L179" s="52">
        <f t="shared" si="35"/>
        <v>0.509616758386732</v>
      </c>
      <c r="M179" s="52">
        <f t="shared" si="36"/>
        <v>0.007080420107799245</v>
      </c>
      <c r="N179" s="225"/>
      <c r="O179" s="225"/>
      <c r="P179" s="225"/>
      <c r="Q179" s="225"/>
      <c r="R179" s="225"/>
      <c r="S179" s="225"/>
      <c r="T179" s="225"/>
    </row>
    <row r="180" spans="1:20" s="35" customFormat="1" ht="12.75">
      <c r="A180" s="33">
        <v>175</v>
      </c>
      <c r="B180" s="7"/>
      <c r="C180" s="7"/>
      <c r="D180" s="19" t="s">
        <v>111</v>
      </c>
      <c r="E180" s="2">
        <v>200000</v>
      </c>
      <c r="F180" s="2">
        <v>200000</v>
      </c>
      <c r="G180" s="2">
        <v>200000</v>
      </c>
      <c r="H180" s="179"/>
      <c r="I180" s="189">
        <v>2440</v>
      </c>
      <c r="J180" s="190">
        <v>2440</v>
      </c>
      <c r="K180" s="191"/>
      <c r="L180" s="52">
        <f t="shared" si="35"/>
        <v>0.0122</v>
      </c>
      <c r="M180" s="52">
        <f t="shared" si="36"/>
        <v>1.2778147651473595E-05</v>
      </c>
      <c r="N180" s="225"/>
      <c r="O180" s="225"/>
      <c r="P180" s="225"/>
      <c r="Q180" s="225"/>
      <c r="R180" s="225"/>
      <c r="S180" s="225"/>
      <c r="T180" s="225"/>
    </row>
    <row r="181" spans="1:20" s="35" customFormat="1" ht="12.75">
      <c r="A181" s="36">
        <v>176</v>
      </c>
      <c r="B181" s="7"/>
      <c r="C181" s="7"/>
      <c r="D181" s="19" t="s">
        <v>329</v>
      </c>
      <c r="E181" s="2">
        <v>5149700</v>
      </c>
      <c r="F181" s="2">
        <v>5125370</v>
      </c>
      <c r="G181" s="2">
        <v>5125370</v>
      </c>
      <c r="H181" s="179">
        <v>4160150</v>
      </c>
      <c r="I181" s="189">
        <v>2724884.64</v>
      </c>
      <c r="J181" s="190">
        <v>2724884.64</v>
      </c>
      <c r="K181" s="191">
        <v>2259607.48</v>
      </c>
      <c r="L181" s="52">
        <f t="shared" si="35"/>
        <v>0.5316464255263522</v>
      </c>
      <c r="M181" s="52">
        <f t="shared" si="36"/>
        <v>0.014270073058669046</v>
      </c>
      <c r="N181" s="225"/>
      <c r="O181" s="225"/>
      <c r="P181" s="225"/>
      <c r="Q181" s="225"/>
      <c r="R181" s="225"/>
      <c r="S181" s="225"/>
      <c r="T181" s="225"/>
    </row>
    <row r="182" spans="1:20" s="35" customFormat="1" ht="38.25">
      <c r="A182" s="33">
        <v>177</v>
      </c>
      <c r="B182" s="7"/>
      <c r="C182" s="7"/>
      <c r="D182" s="19" t="s">
        <v>112</v>
      </c>
      <c r="E182" s="2"/>
      <c r="F182" s="2">
        <v>60000</v>
      </c>
      <c r="G182" s="2"/>
      <c r="H182" s="179"/>
      <c r="I182" s="189"/>
      <c r="J182" s="190"/>
      <c r="K182" s="191"/>
      <c r="L182" s="52">
        <f t="shared" si="35"/>
        <v>0</v>
      </c>
      <c r="M182" s="52">
        <f t="shared" si="36"/>
        <v>0</v>
      </c>
      <c r="N182" s="225"/>
      <c r="O182" s="225"/>
      <c r="P182" s="225"/>
      <c r="Q182" s="225"/>
      <c r="R182" s="225"/>
      <c r="S182" s="225"/>
      <c r="T182" s="225"/>
    </row>
    <row r="183" spans="1:20" s="35" customFormat="1" ht="12.75">
      <c r="A183" s="36">
        <v>178</v>
      </c>
      <c r="B183" s="7"/>
      <c r="C183" s="7"/>
      <c r="D183" s="19" t="s">
        <v>113</v>
      </c>
      <c r="E183" s="2"/>
      <c r="F183" s="2">
        <v>12000</v>
      </c>
      <c r="G183" s="2"/>
      <c r="H183" s="179"/>
      <c r="I183" s="189"/>
      <c r="J183" s="190"/>
      <c r="K183" s="191"/>
      <c r="L183" s="52">
        <f t="shared" si="35"/>
        <v>0</v>
      </c>
      <c r="M183" s="52">
        <f t="shared" si="36"/>
        <v>0</v>
      </c>
      <c r="N183" s="225"/>
      <c r="O183" s="225"/>
      <c r="P183" s="225"/>
      <c r="Q183" s="225"/>
      <c r="R183" s="225"/>
      <c r="S183" s="225"/>
      <c r="T183" s="225"/>
    </row>
    <row r="184" spans="1:20" s="35" customFormat="1" ht="12.75">
      <c r="A184" s="33">
        <v>179</v>
      </c>
      <c r="B184" s="7"/>
      <c r="C184" s="7"/>
      <c r="D184" s="19" t="s">
        <v>330</v>
      </c>
      <c r="E184" s="2">
        <v>757600</v>
      </c>
      <c r="F184" s="2">
        <v>773200</v>
      </c>
      <c r="G184" s="2">
        <v>773200</v>
      </c>
      <c r="H184" s="179">
        <v>629800</v>
      </c>
      <c r="I184" s="189">
        <v>405063.03</v>
      </c>
      <c r="J184" s="190">
        <v>405063.03</v>
      </c>
      <c r="K184" s="191">
        <v>337261.12</v>
      </c>
      <c r="L184" s="52">
        <f t="shared" si="35"/>
        <v>0.5238787247801345</v>
      </c>
      <c r="M184" s="52">
        <f t="shared" si="36"/>
        <v>0.002121293117005442</v>
      </c>
      <c r="N184" s="225"/>
      <c r="O184" s="225"/>
      <c r="P184" s="225"/>
      <c r="Q184" s="225"/>
      <c r="R184" s="225"/>
      <c r="S184" s="225"/>
      <c r="T184" s="225"/>
    </row>
    <row r="185" spans="1:20" s="35" customFormat="1" ht="12.75">
      <c r="A185" s="36">
        <v>180</v>
      </c>
      <c r="B185" s="7"/>
      <c r="C185" s="7"/>
      <c r="D185" s="19" t="s">
        <v>331</v>
      </c>
      <c r="E185" s="2">
        <v>1415500</v>
      </c>
      <c r="F185" s="2">
        <v>1415500</v>
      </c>
      <c r="G185" s="2">
        <v>1415500</v>
      </c>
      <c r="H185" s="179">
        <v>1199500</v>
      </c>
      <c r="I185" s="189">
        <v>716920.63</v>
      </c>
      <c r="J185" s="190">
        <v>716920.63</v>
      </c>
      <c r="K185" s="191">
        <v>597762.32</v>
      </c>
      <c r="L185" s="52">
        <f t="shared" si="35"/>
        <v>0.506478721299894</v>
      </c>
      <c r="M185" s="52">
        <f t="shared" si="36"/>
        <v>0.0037544744526751923</v>
      </c>
      <c r="N185" s="225"/>
      <c r="O185" s="225"/>
      <c r="P185" s="225"/>
      <c r="Q185" s="225"/>
      <c r="R185" s="225"/>
      <c r="S185" s="225"/>
      <c r="T185" s="225"/>
    </row>
    <row r="186" spans="1:20" s="35" customFormat="1" ht="12.75">
      <c r="A186" s="33">
        <v>181</v>
      </c>
      <c r="B186" s="7"/>
      <c r="C186" s="7"/>
      <c r="D186" s="19" t="s">
        <v>332</v>
      </c>
      <c r="E186" s="2">
        <v>936400</v>
      </c>
      <c r="F186" s="2">
        <v>936400</v>
      </c>
      <c r="G186" s="2">
        <v>936400</v>
      </c>
      <c r="H186" s="179">
        <v>714400</v>
      </c>
      <c r="I186" s="189">
        <v>460931.69</v>
      </c>
      <c r="J186" s="190">
        <v>460931.69</v>
      </c>
      <c r="K186" s="191">
        <v>367886.91</v>
      </c>
      <c r="L186" s="52">
        <f t="shared" si="35"/>
        <v>0.49223802862024774</v>
      </c>
      <c r="M186" s="52">
        <f t="shared" si="36"/>
        <v>0.0024138742590423174</v>
      </c>
      <c r="N186" s="225"/>
      <c r="O186" s="225"/>
      <c r="P186" s="225"/>
      <c r="Q186" s="225"/>
      <c r="R186" s="225"/>
      <c r="S186" s="225"/>
      <c r="T186" s="225"/>
    </row>
    <row r="187" spans="1:20" s="35" customFormat="1" ht="12.75">
      <c r="A187" s="36">
        <v>182</v>
      </c>
      <c r="B187" s="7"/>
      <c r="C187" s="7"/>
      <c r="D187" s="19" t="s">
        <v>333</v>
      </c>
      <c r="E187" s="2">
        <v>874400</v>
      </c>
      <c r="F187" s="2">
        <v>878530</v>
      </c>
      <c r="G187" s="2">
        <v>878530</v>
      </c>
      <c r="H187" s="179">
        <v>708330</v>
      </c>
      <c r="I187" s="189">
        <v>507142.96</v>
      </c>
      <c r="J187" s="190">
        <v>507142.96</v>
      </c>
      <c r="K187" s="191">
        <v>411142.34</v>
      </c>
      <c r="L187" s="52">
        <f t="shared" si="35"/>
        <v>0.5772631099677871</v>
      </c>
      <c r="M187" s="52">
        <f t="shared" si="36"/>
        <v>0.0026558801734776097</v>
      </c>
      <c r="N187" s="225"/>
      <c r="O187" s="225"/>
      <c r="P187" s="225"/>
      <c r="Q187" s="225"/>
      <c r="R187" s="225"/>
      <c r="S187" s="225"/>
      <c r="T187" s="225"/>
    </row>
    <row r="188" spans="1:20" s="35" customFormat="1" ht="38.25">
      <c r="A188" s="33">
        <v>183</v>
      </c>
      <c r="B188" s="7"/>
      <c r="C188" s="7"/>
      <c r="D188" s="19" t="s">
        <v>114</v>
      </c>
      <c r="E188" s="2"/>
      <c r="F188" s="2">
        <v>58700</v>
      </c>
      <c r="G188" s="2">
        <v>58700</v>
      </c>
      <c r="H188" s="179"/>
      <c r="I188" s="189"/>
      <c r="J188" s="190"/>
      <c r="K188" s="191"/>
      <c r="L188" s="52">
        <f t="shared" si="35"/>
        <v>0</v>
      </c>
      <c r="M188" s="52">
        <f t="shared" si="36"/>
        <v>0</v>
      </c>
      <c r="N188" s="225"/>
      <c r="O188" s="225"/>
      <c r="P188" s="225"/>
      <c r="Q188" s="225"/>
      <c r="R188" s="225"/>
      <c r="S188" s="225"/>
      <c r="T188" s="225"/>
    </row>
    <row r="189" spans="1:20" s="35" customFormat="1" ht="25.5">
      <c r="A189" s="36">
        <v>184</v>
      </c>
      <c r="B189" s="7"/>
      <c r="C189" s="7"/>
      <c r="D189" s="19" t="s">
        <v>115</v>
      </c>
      <c r="E189" s="2"/>
      <c r="F189" s="2">
        <v>70000</v>
      </c>
      <c r="G189" s="2">
        <v>70000</v>
      </c>
      <c r="H189" s="179"/>
      <c r="I189" s="189"/>
      <c r="J189" s="190"/>
      <c r="K189" s="191"/>
      <c r="L189" s="52">
        <f t="shared" si="35"/>
        <v>0</v>
      </c>
      <c r="M189" s="52">
        <f t="shared" si="36"/>
        <v>0</v>
      </c>
      <c r="N189" s="225"/>
      <c r="O189" s="225"/>
      <c r="P189" s="225"/>
      <c r="Q189" s="225"/>
      <c r="R189" s="225"/>
      <c r="S189" s="225"/>
      <c r="T189" s="225"/>
    </row>
    <row r="190" spans="1:20" s="35" customFormat="1" ht="12.75">
      <c r="A190" s="33">
        <v>185</v>
      </c>
      <c r="B190" s="7"/>
      <c r="C190" s="7"/>
      <c r="D190" s="19" t="s">
        <v>334</v>
      </c>
      <c r="E190" s="2">
        <v>1934300</v>
      </c>
      <c r="F190" s="2">
        <v>1934300</v>
      </c>
      <c r="G190" s="2">
        <v>1934300</v>
      </c>
      <c r="H190" s="179">
        <v>1644000</v>
      </c>
      <c r="I190" s="189">
        <v>920554.72</v>
      </c>
      <c r="J190" s="190">
        <v>920554.72</v>
      </c>
      <c r="K190" s="191">
        <v>775483.71</v>
      </c>
      <c r="L190" s="52">
        <f t="shared" si="35"/>
        <v>0.4759110375846559</v>
      </c>
      <c r="M190" s="52">
        <f t="shared" si="36"/>
        <v>0.0048208951366479225</v>
      </c>
      <c r="N190" s="225"/>
      <c r="O190" s="225"/>
      <c r="P190" s="225"/>
      <c r="Q190" s="225"/>
      <c r="R190" s="225"/>
      <c r="S190" s="225"/>
      <c r="T190" s="225"/>
    </row>
    <row r="191" spans="1:20" s="35" customFormat="1" ht="12.75">
      <c r="A191" s="36">
        <v>186</v>
      </c>
      <c r="B191" s="7"/>
      <c r="C191" s="7"/>
      <c r="D191" s="19" t="s">
        <v>335</v>
      </c>
      <c r="E191" s="2">
        <v>3505900</v>
      </c>
      <c r="F191" s="2">
        <v>3506020</v>
      </c>
      <c r="G191" s="2">
        <v>3506020</v>
      </c>
      <c r="H191" s="179">
        <v>2991700</v>
      </c>
      <c r="I191" s="189">
        <v>1730780.85</v>
      </c>
      <c r="J191" s="190">
        <v>1730780.85</v>
      </c>
      <c r="K191" s="191">
        <v>1446355.24</v>
      </c>
      <c r="L191" s="52">
        <f t="shared" si="35"/>
        <v>0.49365971956805726</v>
      </c>
      <c r="M191" s="52">
        <f t="shared" si="36"/>
        <v>0.00906400543182089</v>
      </c>
      <c r="N191" s="225"/>
      <c r="O191" s="225"/>
      <c r="P191" s="225"/>
      <c r="Q191" s="225"/>
      <c r="R191" s="225"/>
      <c r="S191" s="225"/>
      <c r="T191" s="225"/>
    </row>
    <row r="192" spans="1:20" s="35" customFormat="1" ht="12.75">
      <c r="A192" s="33">
        <v>187</v>
      </c>
      <c r="B192" s="7"/>
      <c r="C192" s="7"/>
      <c r="D192" s="19" t="s">
        <v>336</v>
      </c>
      <c r="E192" s="2">
        <v>2933000</v>
      </c>
      <c r="F192" s="2">
        <v>2933000</v>
      </c>
      <c r="G192" s="2">
        <v>2933000</v>
      </c>
      <c r="H192" s="179">
        <v>2381100</v>
      </c>
      <c r="I192" s="189">
        <v>1313302.43</v>
      </c>
      <c r="J192" s="190">
        <v>1313302.43</v>
      </c>
      <c r="K192" s="191">
        <v>1086473.55</v>
      </c>
      <c r="L192" s="52">
        <f t="shared" si="35"/>
        <v>0.4477676201841118</v>
      </c>
      <c r="M192" s="52">
        <f t="shared" si="36"/>
        <v>0.006877693590811092</v>
      </c>
      <c r="N192" s="225"/>
      <c r="O192" s="225"/>
      <c r="P192" s="225"/>
      <c r="Q192" s="225"/>
      <c r="R192" s="225"/>
      <c r="S192" s="225"/>
      <c r="T192" s="225"/>
    </row>
    <row r="193" spans="1:20" s="35" customFormat="1" ht="12.75">
      <c r="A193" s="36">
        <v>188</v>
      </c>
      <c r="B193" s="7"/>
      <c r="C193" s="7"/>
      <c r="D193" s="19" t="s">
        <v>337</v>
      </c>
      <c r="E193" s="2">
        <v>1581900</v>
      </c>
      <c r="F193" s="2">
        <v>1581900</v>
      </c>
      <c r="G193" s="2">
        <v>1581900</v>
      </c>
      <c r="H193" s="179">
        <v>1248100</v>
      </c>
      <c r="I193" s="189">
        <v>878837.04</v>
      </c>
      <c r="J193" s="190">
        <v>878837.04</v>
      </c>
      <c r="K193" s="191">
        <v>708729.19</v>
      </c>
      <c r="L193" s="52">
        <f t="shared" si="35"/>
        <v>0.5555578987293761</v>
      </c>
      <c r="M193" s="52">
        <f t="shared" si="36"/>
        <v>0.00460242190930492</v>
      </c>
      <c r="N193" s="225"/>
      <c r="O193" s="225"/>
      <c r="P193" s="225"/>
      <c r="Q193" s="225"/>
      <c r="R193" s="225"/>
      <c r="S193" s="225"/>
      <c r="T193" s="225"/>
    </row>
    <row r="194" spans="1:20" s="35" customFormat="1" ht="12.75">
      <c r="A194" s="33">
        <v>189</v>
      </c>
      <c r="B194" s="7"/>
      <c r="C194" s="7"/>
      <c r="D194" s="19" t="s">
        <v>338</v>
      </c>
      <c r="E194" s="2">
        <v>1725500</v>
      </c>
      <c r="F194" s="2">
        <v>1789500</v>
      </c>
      <c r="G194" s="2">
        <v>1789500</v>
      </c>
      <c r="H194" s="179">
        <v>1480600</v>
      </c>
      <c r="I194" s="189">
        <v>947404.12</v>
      </c>
      <c r="J194" s="190">
        <v>947404.12</v>
      </c>
      <c r="K194" s="191">
        <v>796435.19</v>
      </c>
      <c r="L194" s="52">
        <f t="shared" si="35"/>
        <v>0.5294239284716401</v>
      </c>
      <c r="M194" s="52">
        <f t="shared" si="36"/>
        <v>0.004961503988104265</v>
      </c>
      <c r="N194" s="225"/>
      <c r="O194" s="225"/>
      <c r="P194" s="225"/>
      <c r="Q194" s="225"/>
      <c r="R194" s="225"/>
      <c r="S194" s="225"/>
      <c r="T194" s="225"/>
    </row>
    <row r="195" spans="1:20" s="35" customFormat="1" ht="12.75">
      <c r="A195" s="36">
        <v>190</v>
      </c>
      <c r="B195" s="7"/>
      <c r="C195" s="7"/>
      <c r="D195" s="19" t="s">
        <v>717</v>
      </c>
      <c r="E195" s="2">
        <v>350000</v>
      </c>
      <c r="F195" s="2">
        <v>350000</v>
      </c>
      <c r="G195" s="2"/>
      <c r="H195" s="179"/>
      <c r="I195" s="189"/>
      <c r="J195" s="190"/>
      <c r="K195" s="191"/>
      <c r="L195" s="52">
        <f t="shared" si="35"/>
        <v>0</v>
      </c>
      <c r="M195" s="52">
        <f t="shared" si="36"/>
        <v>0</v>
      </c>
      <c r="N195" s="225"/>
      <c r="O195" s="225"/>
      <c r="P195" s="225"/>
      <c r="Q195" s="225"/>
      <c r="R195" s="225"/>
      <c r="S195" s="225"/>
      <c r="T195" s="225"/>
    </row>
    <row r="196" spans="1:20" s="35" customFormat="1" ht="12.75">
      <c r="A196" s="33">
        <v>191</v>
      </c>
      <c r="B196" s="7"/>
      <c r="C196" s="7"/>
      <c r="D196" s="19" t="s">
        <v>339</v>
      </c>
      <c r="E196" s="2">
        <v>2502800</v>
      </c>
      <c r="F196" s="2">
        <v>2512420</v>
      </c>
      <c r="G196" s="2">
        <v>2512420</v>
      </c>
      <c r="H196" s="179">
        <v>2173200</v>
      </c>
      <c r="I196" s="189">
        <v>1462913.43</v>
      </c>
      <c r="J196" s="190">
        <v>1462913.43</v>
      </c>
      <c r="K196" s="191">
        <v>1278053.95</v>
      </c>
      <c r="L196" s="52">
        <f t="shared" si="35"/>
        <v>0.5822726415169438</v>
      </c>
      <c r="M196" s="52">
        <f t="shared" si="36"/>
        <v>0.007661198282731016</v>
      </c>
      <c r="N196" s="225"/>
      <c r="O196" s="225"/>
      <c r="P196" s="225"/>
      <c r="Q196" s="225"/>
      <c r="R196" s="225"/>
      <c r="S196" s="225"/>
      <c r="T196" s="225"/>
    </row>
    <row r="197" spans="1:20" s="35" customFormat="1" ht="12.75">
      <c r="A197" s="36">
        <v>192</v>
      </c>
      <c r="B197" s="7"/>
      <c r="C197" s="7"/>
      <c r="D197" s="23" t="s">
        <v>718</v>
      </c>
      <c r="E197" s="2">
        <v>880000</v>
      </c>
      <c r="F197" s="2">
        <v>880000</v>
      </c>
      <c r="G197" s="2"/>
      <c r="H197" s="179"/>
      <c r="I197" s="189">
        <v>553817.04</v>
      </c>
      <c r="J197" s="190">
        <v>0</v>
      </c>
      <c r="K197" s="191"/>
      <c r="L197" s="52">
        <f t="shared" si="35"/>
        <v>0.6293375454545455</v>
      </c>
      <c r="M197" s="52">
        <f t="shared" si="36"/>
        <v>0.002900309798779532</v>
      </c>
      <c r="N197" s="225"/>
      <c r="O197" s="225"/>
      <c r="P197" s="225"/>
      <c r="Q197" s="225"/>
      <c r="R197" s="225"/>
      <c r="S197" s="225"/>
      <c r="T197" s="225"/>
    </row>
    <row r="198" spans="1:20" s="35" customFormat="1" ht="12.75">
      <c r="A198" s="33">
        <v>193</v>
      </c>
      <c r="B198" s="7"/>
      <c r="C198" s="7"/>
      <c r="D198" s="19" t="s">
        <v>340</v>
      </c>
      <c r="E198" s="2">
        <v>2066700</v>
      </c>
      <c r="F198" s="2">
        <v>2080860</v>
      </c>
      <c r="G198" s="2">
        <v>2080860</v>
      </c>
      <c r="H198" s="179">
        <v>1706000</v>
      </c>
      <c r="I198" s="189">
        <v>1143537.95</v>
      </c>
      <c r="J198" s="190">
        <v>1143537.95</v>
      </c>
      <c r="K198" s="191">
        <v>940429.33</v>
      </c>
      <c r="L198" s="52">
        <f t="shared" si="35"/>
        <v>0.5495506425228031</v>
      </c>
      <c r="M198" s="52">
        <f t="shared" si="36"/>
        <v>0.0059886462172800935</v>
      </c>
      <c r="N198" s="225"/>
      <c r="O198" s="225"/>
      <c r="P198" s="225"/>
      <c r="Q198" s="225"/>
      <c r="R198" s="225"/>
      <c r="S198" s="225"/>
      <c r="T198" s="225"/>
    </row>
    <row r="199" spans="1:20" s="35" customFormat="1" ht="25.5">
      <c r="A199" s="36">
        <v>194</v>
      </c>
      <c r="B199" s="7"/>
      <c r="C199" s="7"/>
      <c r="D199" s="19" t="s">
        <v>116</v>
      </c>
      <c r="E199" s="2"/>
      <c r="F199" s="2">
        <v>25000</v>
      </c>
      <c r="G199" s="2">
        <v>25000</v>
      </c>
      <c r="H199" s="179"/>
      <c r="I199" s="189"/>
      <c r="J199" s="190"/>
      <c r="K199" s="191"/>
      <c r="L199" s="52">
        <f aca="true" t="shared" si="54" ref="L199:L262">I199/F199</f>
        <v>0</v>
      </c>
      <c r="M199" s="52">
        <f aca="true" t="shared" si="55" ref="M199:M262">I199/$I$636</f>
        <v>0</v>
      </c>
      <c r="N199" s="225"/>
      <c r="O199" s="225"/>
      <c r="P199" s="225"/>
      <c r="Q199" s="225"/>
      <c r="R199" s="225"/>
      <c r="S199" s="225"/>
      <c r="T199" s="225"/>
    </row>
    <row r="200" spans="1:20" s="35" customFormat="1" ht="12.75">
      <c r="A200" s="33">
        <v>195</v>
      </c>
      <c r="B200" s="7"/>
      <c r="C200" s="7"/>
      <c r="D200" s="19" t="s">
        <v>341</v>
      </c>
      <c r="E200" s="2">
        <v>601000</v>
      </c>
      <c r="F200" s="2">
        <v>605130</v>
      </c>
      <c r="G200" s="2">
        <v>605130</v>
      </c>
      <c r="H200" s="179">
        <v>518230</v>
      </c>
      <c r="I200" s="189">
        <v>297733.33</v>
      </c>
      <c r="J200" s="190">
        <v>297733.33</v>
      </c>
      <c r="K200" s="191">
        <v>246851.42</v>
      </c>
      <c r="L200" s="52">
        <f t="shared" si="54"/>
        <v>0.492015484276106</v>
      </c>
      <c r="M200" s="52">
        <f t="shared" si="55"/>
        <v>0.0015592132997970954</v>
      </c>
      <c r="N200" s="225"/>
      <c r="O200" s="225"/>
      <c r="P200" s="225"/>
      <c r="Q200" s="225"/>
      <c r="R200" s="225"/>
      <c r="S200" s="225"/>
      <c r="T200" s="225"/>
    </row>
    <row r="201" spans="1:20" s="35" customFormat="1" ht="12.75">
      <c r="A201" s="36">
        <v>196</v>
      </c>
      <c r="B201" s="7"/>
      <c r="C201" s="7"/>
      <c r="D201" s="19" t="s">
        <v>342</v>
      </c>
      <c r="E201" s="2">
        <v>699400</v>
      </c>
      <c r="F201" s="2">
        <v>700900</v>
      </c>
      <c r="G201" s="2">
        <v>700900</v>
      </c>
      <c r="H201" s="179">
        <v>588500</v>
      </c>
      <c r="I201" s="189">
        <v>373658.04</v>
      </c>
      <c r="J201" s="190">
        <v>373658.04</v>
      </c>
      <c r="K201" s="191">
        <v>302137.47</v>
      </c>
      <c r="L201" s="52">
        <f t="shared" si="54"/>
        <v>0.5331117705806819</v>
      </c>
      <c r="M201" s="52">
        <f t="shared" si="55"/>
        <v>0.001956826887819765</v>
      </c>
      <c r="N201" s="225"/>
      <c r="O201" s="225"/>
      <c r="P201" s="225"/>
      <c r="Q201" s="225"/>
      <c r="R201" s="225"/>
      <c r="S201" s="225"/>
      <c r="T201" s="225"/>
    </row>
    <row r="202" spans="1:20" s="35" customFormat="1" ht="25.5">
      <c r="A202" s="33">
        <v>197</v>
      </c>
      <c r="B202" s="7"/>
      <c r="C202" s="7"/>
      <c r="D202" s="19" t="s">
        <v>117</v>
      </c>
      <c r="E202" s="2"/>
      <c r="F202" s="2">
        <v>390000</v>
      </c>
      <c r="G202" s="2"/>
      <c r="H202" s="179"/>
      <c r="I202" s="189"/>
      <c r="J202" s="190"/>
      <c r="K202" s="191"/>
      <c r="L202" s="52">
        <f t="shared" si="54"/>
        <v>0</v>
      </c>
      <c r="M202" s="52">
        <f t="shared" si="55"/>
        <v>0</v>
      </c>
      <c r="N202" s="225"/>
      <c r="O202" s="225"/>
      <c r="P202" s="225"/>
      <c r="Q202" s="225"/>
      <c r="R202" s="225"/>
      <c r="S202" s="225"/>
      <c r="T202" s="225"/>
    </row>
    <row r="203" spans="1:20" s="35" customFormat="1" ht="25.5">
      <c r="A203" s="36">
        <v>198</v>
      </c>
      <c r="B203" s="7"/>
      <c r="C203" s="7"/>
      <c r="D203" s="19" t="s">
        <v>530</v>
      </c>
      <c r="E203" s="2">
        <v>840800</v>
      </c>
      <c r="F203" s="2">
        <v>840800</v>
      </c>
      <c r="G203" s="2">
        <v>840800</v>
      </c>
      <c r="H203" s="179">
        <v>664900</v>
      </c>
      <c r="I203" s="189">
        <v>464310.99</v>
      </c>
      <c r="J203" s="190">
        <v>464310.99</v>
      </c>
      <c r="K203" s="191">
        <v>354229.36</v>
      </c>
      <c r="L203" s="52">
        <f t="shared" si="54"/>
        <v>0.5522252497621313</v>
      </c>
      <c r="M203" s="52">
        <f t="shared" si="55"/>
        <v>0.0024315714698450327</v>
      </c>
      <c r="N203" s="225"/>
      <c r="O203" s="225"/>
      <c r="P203" s="225"/>
      <c r="Q203" s="225"/>
      <c r="R203" s="225"/>
      <c r="S203" s="225"/>
      <c r="T203" s="225"/>
    </row>
    <row r="204" spans="1:20" s="35" customFormat="1" ht="12.75">
      <c r="A204" s="33">
        <v>199</v>
      </c>
      <c r="B204" s="7"/>
      <c r="C204" s="7"/>
      <c r="D204" s="19" t="s">
        <v>343</v>
      </c>
      <c r="E204" s="2">
        <v>2425700</v>
      </c>
      <c r="F204" s="2">
        <v>2453400</v>
      </c>
      <c r="G204" s="2">
        <v>2453400</v>
      </c>
      <c r="H204" s="179">
        <v>1939300</v>
      </c>
      <c r="I204" s="189">
        <v>1285530.31</v>
      </c>
      <c r="J204" s="190">
        <v>1285530.31</v>
      </c>
      <c r="K204" s="191">
        <v>1026073.7</v>
      </c>
      <c r="L204" s="52">
        <f t="shared" si="54"/>
        <v>0.5239790943180892</v>
      </c>
      <c r="M204" s="52">
        <f t="shared" si="55"/>
        <v>0.00673225250476419</v>
      </c>
      <c r="N204" s="225"/>
      <c r="O204" s="225"/>
      <c r="P204" s="225"/>
      <c r="Q204" s="225"/>
      <c r="R204" s="225"/>
      <c r="S204" s="225"/>
      <c r="T204" s="225"/>
    </row>
    <row r="205" spans="1:20" s="35" customFormat="1" ht="12.75">
      <c r="A205" s="36">
        <v>200</v>
      </c>
      <c r="B205" s="7"/>
      <c r="C205" s="7"/>
      <c r="D205" s="19" t="s">
        <v>118</v>
      </c>
      <c r="E205" s="2">
        <v>100000</v>
      </c>
      <c r="F205" s="2">
        <v>100000</v>
      </c>
      <c r="G205" s="2">
        <v>100000</v>
      </c>
      <c r="H205" s="179"/>
      <c r="I205" s="189"/>
      <c r="J205" s="190"/>
      <c r="K205" s="191"/>
      <c r="L205" s="52">
        <f t="shared" si="54"/>
        <v>0</v>
      </c>
      <c r="M205" s="52">
        <f t="shared" si="55"/>
        <v>0</v>
      </c>
      <c r="N205" s="225"/>
      <c r="O205" s="225"/>
      <c r="P205" s="225"/>
      <c r="Q205" s="225"/>
      <c r="R205" s="225"/>
      <c r="S205" s="225"/>
      <c r="T205" s="225"/>
    </row>
    <row r="206" spans="1:20" s="35" customFormat="1" ht="12.75">
      <c r="A206" s="33">
        <v>201</v>
      </c>
      <c r="B206" s="7"/>
      <c r="C206" s="7"/>
      <c r="D206" s="19" t="s">
        <v>119</v>
      </c>
      <c r="E206" s="2">
        <v>151000</v>
      </c>
      <c r="F206" s="2">
        <v>146242</v>
      </c>
      <c r="G206" s="2">
        <v>146242</v>
      </c>
      <c r="H206" s="179"/>
      <c r="I206" s="189">
        <v>134599.16</v>
      </c>
      <c r="J206" s="190">
        <v>134599.16</v>
      </c>
      <c r="K206" s="191"/>
      <c r="L206" s="52">
        <f t="shared" si="54"/>
        <v>0.9203864826793945</v>
      </c>
      <c r="M206" s="52">
        <f t="shared" si="55"/>
        <v>0.0007048885001001306</v>
      </c>
      <c r="N206" s="225"/>
      <c r="O206" s="225"/>
      <c r="P206" s="225"/>
      <c r="Q206" s="225"/>
      <c r="R206" s="225"/>
      <c r="S206" s="225"/>
      <c r="T206" s="225"/>
    </row>
    <row r="207" spans="1:20" s="35" customFormat="1" ht="12.75">
      <c r="A207" s="36">
        <v>202</v>
      </c>
      <c r="B207" s="7"/>
      <c r="C207" s="7"/>
      <c r="D207" s="26" t="s">
        <v>484</v>
      </c>
      <c r="E207" s="2">
        <v>1198300</v>
      </c>
      <c r="F207" s="2">
        <v>1198300</v>
      </c>
      <c r="G207" s="2">
        <v>1198300</v>
      </c>
      <c r="H207" s="179"/>
      <c r="I207" s="189">
        <v>520653</v>
      </c>
      <c r="J207" s="190">
        <v>520653</v>
      </c>
      <c r="K207" s="191"/>
      <c r="L207" s="52">
        <f t="shared" si="54"/>
        <v>0.43449303179504295</v>
      </c>
      <c r="M207" s="52">
        <f t="shared" si="55"/>
        <v>0.0027266315201568366</v>
      </c>
      <c r="N207" s="225"/>
      <c r="O207" s="225"/>
      <c r="P207" s="225"/>
      <c r="Q207" s="225"/>
      <c r="R207" s="225"/>
      <c r="S207" s="225"/>
      <c r="T207" s="225"/>
    </row>
    <row r="208" spans="1:20" s="35" customFormat="1" ht="25.5">
      <c r="A208" s="33">
        <v>203</v>
      </c>
      <c r="B208" s="7"/>
      <c r="C208" s="7"/>
      <c r="D208" s="26" t="s">
        <v>24</v>
      </c>
      <c r="E208" s="2"/>
      <c r="F208" s="2">
        <v>8996</v>
      </c>
      <c r="G208" s="2">
        <v>8996</v>
      </c>
      <c r="H208" s="179"/>
      <c r="I208" s="189"/>
      <c r="J208" s="190"/>
      <c r="K208" s="191"/>
      <c r="L208" s="52">
        <f t="shared" si="54"/>
        <v>0</v>
      </c>
      <c r="M208" s="52">
        <f t="shared" si="55"/>
        <v>0</v>
      </c>
      <c r="N208" s="225"/>
      <c r="O208" s="225"/>
      <c r="P208" s="225"/>
      <c r="Q208" s="225"/>
      <c r="R208" s="225"/>
      <c r="S208" s="225"/>
      <c r="T208" s="225"/>
    </row>
    <row r="209" spans="1:20" s="35" customFormat="1" ht="12.75">
      <c r="A209" s="36">
        <v>204</v>
      </c>
      <c r="B209" s="7"/>
      <c r="C209" s="16">
        <v>80102</v>
      </c>
      <c r="D209" s="27" t="s">
        <v>344</v>
      </c>
      <c r="E209" s="13">
        <f aca="true" t="shared" si="56" ref="E209:K209">SUM(E210:E213)</f>
        <v>3560000</v>
      </c>
      <c r="F209" s="13">
        <f t="shared" si="56"/>
        <v>4652595</v>
      </c>
      <c r="G209" s="13">
        <f t="shared" si="56"/>
        <v>3611595</v>
      </c>
      <c r="H209" s="178">
        <f t="shared" si="56"/>
        <v>3121400</v>
      </c>
      <c r="I209" s="186">
        <f t="shared" si="56"/>
        <v>1783718.0999999999</v>
      </c>
      <c r="J209" s="187">
        <f t="shared" si="56"/>
        <v>1781888.0999999999</v>
      </c>
      <c r="K209" s="188">
        <f t="shared" si="56"/>
        <v>1554497.05</v>
      </c>
      <c r="L209" s="52">
        <f t="shared" si="54"/>
        <v>0.3833813388012496</v>
      </c>
      <c r="M209" s="52">
        <f t="shared" si="55"/>
        <v>0.009341234938690959</v>
      </c>
      <c r="N209" s="225"/>
      <c r="O209" s="225"/>
      <c r="P209" s="225"/>
      <c r="Q209" s="225"/>
      <c r="R209" s="225"/>
      <c r="S209" s="225"/>
      <c r="T209" s="225"/>
    </row>
    <row r="210" spans="1:20" s="35" customFormat="1" ht="25.5">
      <c r="A210" s="33">
        <v>205</v>
      </c>
      <c r="B210" s="7"/>
      <c r="C210" s="7"/>
      <c r="D210" s="26" t="s">
        <v>345</v>
      </c>
      <c r="E210" s="2">
        <v>3000000</v>
      </c>
      <c r="F210" s="2">
        <v>3014200</v>
      </c>
      <c r="G210" s="2">
        <v>3014200</v>
      </c>
      <c r="H210" s="179">
        <v>2641800</v>
      </c>
      <c r="I210" s="189">
        <v>1507600.81</v>
      </c>
      <c r="J210" s="190">
        <v>1507600.81</v>
      </c>
      <c r="K210" s="191">
        <v>1324100.71</v>
      </c>
      <c r="L210" s="52">
        <f t="shared" si="54"/>
        <v>0.5001661502222812</v>
      </c>
      <c r="M210" s="52">
        <f t="shared" si="55"/>
        <v>0.00789522366789393</v>
      </c>
      <c r="N210" s="225"/>
      <c r="O210" s="225"/>
      <c r="P210" s="225"/>
      <c r="Q210" s="225"/>
      <c r="R210" s="225"/>
      <c r="S210" s="225"/>
      <c r="T210" s="225"/>
    </row>
    <row r="211" spans="1:20" s="35" customFormat="1" ht="25.5">
      <c r="A211" s="36">
        <v>206</v>
      </c>
      <c r="B211" s="7"/>
      <c r="C211" s="7"/>
      <c r="D211" s="26" t="s">
        <v>346</v>
      </c>
      <c r="E211" s="2">
        <v>560000</v>
      </c>
      <c r="F211" s="2">
        <v>595000</v>
      </c>
      <c r="G211" s="2">
        <v>595000</v>
      </c>
      <c r="H211" s="179">
        <v>479600</v>
      </c>
      <c r="I211" s="189">
        <v>271892.41</v>
      </c>
      <c r="J211" s="190">
        <v>271892.41</v>
      </c>
      <c r="K211" s="191">
        <v>230396.34</v>
      </c>
      <c r="L211" s="52">
        <f t="shared" si="54"/>
        <v>0.45696203361344534</v>
      </c>
      <c r="M211" s="52">
        <f t="shared" si="55"/>
        <v>0.0014238858033995881</v>
      </c>
      <c r="N211" s="225"/>
      <c r="O211" s="225"/>
      <c r="P211" s="225"/>
      <c r="Q211" s="225"/>
      <c r="R211" s="225"/>
      <c r="S211" s="225"/>
      <c r="T211" s="225"/>
    </row>
    <row r="212" spans="1:20" s="35" customFormat="1" ht="25.5">
      <c r="A212" s="33">
        <v>207</v>
      </c>
      <c r="B212" s="7"/>
      <c r="C212" s="7"/>
      <c r="D212" s="26" t="s">
        <v>120</v>
      </c>
      <c r="E212" s="2"/>
      <c r="F212" s="2">
        <v>1041000</v>
      </c>
      <c r="G212" s="2"/>
      <c r="H212" s="179"/>
      <c r="I212" s="189">
        <v>1830</v>
      </c>
      <c r="J212" s="190"/>
      <c r="K212" s="191"/>
      <c r="L212" s="52">
        <f t="shared" si="54"/>
        <v>0.0017579250720461096</v>
      </c>
      <c r="M212" s="52">
        <f t="shared" si="55"/>
        <v>9.583610738605196E-06</v>
      </c>
      <c r="N212" s="225"/>
      <c r="O212" s="225"/>
      <c r="P212" s="225"/>
      <c r="Q212" s="225"/>
      <c r="R212" s="225"/>
      <c r="S212" s="225"/>
      <c r="T212" s="225"/>
    </row>
    <row r="213" spans="1:20" s="35" customFormat="1" ht="12.75">
      <c r="A213" s="36">
        <v>208</v>
      </c>
      <c r="B213" s="7"/>
      <c r="C213" s="7"/>
      <c r="D213" s="19" t="s">
        <v>119</v>
      </c>
      <c r="E213" s="2"/>
      <c r="F213" s="2">
        <v>2395</v>
      </c>
      <c r="G213" s="2">
        <v>2395</v>
      </c>
      <c r="H213" s="179"/>
      <c r="I213" s="189">
        <v>2394.88</v>
      </c>
      <c r="J213" s="190">
        <v>2394.88</v>
      </c>
      <c r="K213" s="191"/>
      <c r="L213" s="52">
        <f t="shared" si="54"/>
        <v>0.9999498956158664</v>
      </c>
      <c r="M213" s="52">
        <f t="shared" si="55"/>
        <v>1.254185665883651E-05</v>
      </c>
      <c r="N213" s="225"/>
      <c r="O213" s="225"/>
      <c r="P213" s="225"/>
      <c r="Q213" s="225"/>
      <c r="R213" s="225"/>
      <c r="S213" s="225"/>
      <c r="T213" s="225"/>
    </row>
    <row r="214" spans="1:20" s="35" customFormat="1" ht="12.75">
      <c r="A214" s="33">
        <v>209</v>
      </c>
      <c r="B214" s="16"/>
      <c r="C214" s="16">
        <v>80104</v>
      </c>
      <c r="D214" s="18" t="s">
        <v>413</v>
      </c>
      <c r="E214" s="13">
        <f aca="true" t="shared" si="57" ref="E214:K214">SUM(E215:E251)</f>
        <v>19799000</v>
      </c>
      <c r="F214" s="13">
        <f t="shared" si="57"/>
        <v>20214480</v>
      </c>
      <c r="G214" s="13">
        <f t="shared" si="57"/>
        <v>20214480</v>
      </c>
      <c r="H214" s="178">
        <f t="shared" si="57"/>
        <v>17414680</v>
      </c>
      <c r="I214" s="186">
        <f t="shared" si="57"/>
        <v>10570275.179999998</v>
      </c>
      <c r="J214" s="187">
        <f t="shared" si="57"/>
        <v>10570275.179999998</v>
      </c>
      <c r="K214" s="188">
        <f t="shared" si="57"/>
        <v>9161273</v>
      </c>
      <c r="L214" s="226">
        <f t="shared" si="54"/>
        <v>0.5229061138352309</v>
      </c>
      <c r="M214" s="226">
        <f t="shared" si="55"/>
        <v>0.0553559577732568</v>
      </c>
      <c r="N214" s="225"/>
      <c r="O214" s="225"/>
      <c r="P214" s="225"/>
      <c r="Q214" s="225"/>
      <c r="R214" s="225"/>
      <c r="S214" s="225"/>
      <c r="T214" s="225"/>
    </row>
    <row r="215" spans="1:20" s="35" customFormat="1" ht="12.75">
      <c r="A215" s="36">
        <v>210</v>
      </c>
      <c r="B215" s="7"/>
      <c r="C215" s="7"/>
      <c r="D215" s="19" t="s">
        <v>414</v>
      </c>
      <c r="E215" s="2">
        <v>558800</v>
      </c>
      <c r="F215" s="2">
        <v>558800</v>
      </c>
      <c r="G215" s="2">
        <v>558800</v>
      </c>
      <c r="H215" s="179">
        <v>533200</v>
      </c>
      <c r="I215" s="189">
        <v>313920.62</v>
      </c>
      <c r="J215" s="190">
        <v>313920.62</v>
      </c>
      <c r="K215" s="191">
        <v>295540.62</v>
      </c>
      <c r="L215" s="52">
        <f t="shared" si="54"/>
        <v>0.5617763421617752</v>
      </c>
      <c r="M215" s="52">
        <f t="shared" si="55"/>
        <v>0.0016439852595090715</v>
      </c>
      <c r="N215" s="225"/>
      <c r="O215" s="225"/>
      <c r="P215" s="225"/>
      <c r="Q215" s="225"/>
      <c r="R215" s="225"/>
      <c r="S215" s="225"/>
      <c r="T215" s="225"/>
    </row>
    <row r="216" spans="1:20" s="35" customFormat="1" ht="12.75">
      <c r="A216" s="33">
        <v>211</v>
      </c>
      <c r="B216" s="7"/>
      <c r="C216" s="7"/>
      <c r="D216" s="19" t="s">
        <v>415</v>
      </c>
      <c r="E216" s="2">
        <v>652000</v>
      </c>
      <c r="F216" s="2">
        <v>652000</v>
      </c>
      <c r="G216" s="2">
        <v>652000</v>
      </c>
      <c r="H216" s="179">
        <v>621600</v>
      </c>
      <c r="I216" s="189">
        <v>360658.28</v>
      </c>
      <c r="J216" s="190">
        <v>360658.28</v>
      </c>
      <c r="K216" s="191">
        <v>339275.46</v>
      </c>
      <c r="L216" s="52">
        <f t="shared" si="54"/>
        <v>0.5531568711656442</v>
      </c>
      <c r="M216" s="52">
        <f t="shared" si="55"/>
        <v>0.0018887478498223387</v>
      </c>
      <c r="N216" s="225"/>
      <c r="O216" s="225"/>
      <c r="P216" s="225"/>
      <c r="Q216" s="225"/>
      <c r="R216" s="225"/>
      <c r="S216" s="225"/>
      <c r="T216" s="225"/>
    </row>
    <row r="217" spans="1:20" s="35" customFormat="1" ht="12.75">
      <c r="A217" s="36">
        <v>212</v>
      </c>
      <c r="B217" s="7"/>
      <c r="C217" s="7"/>
      <c r="D217" s="19" t="s">
        <v>121</v>
      </c>
      <c r="E217" s="2"/>
      <c r="F217" s="2">
        <v>105000</v>
      </c>
      <c r="G217" s="2">
        <v>105000</v>
      </c>
      <c r="H217" s="179"/>
      <c r="I217" s="189"/>
      <c r="J217" s="190"/>
      <c r="K217" s="191"/>
      <c r="L217" s="52">
        <f t="shared" si="54"/>
        <v>0</v>
      </c>
      <c r="M217" s="52">
        <f t="shared" si="55"/>
        <v>0</v>
      </c>
      <c r="N217" s="225"/>
      <c r="O217" s="225"/>
      <c r="P217" s="225"/>
      <c r="Q217" s="225"/>
      <c r="R217" s="225"/>
      <c r="S217" s="225"/>
      <c r="T217" s="225"/>
    </row>
    <row r="218" spans="1:20" s="35" customFormat="1" ht="12.75">
      <c r="A218" s="33">
        <v>213</v>
      </c>
      <c r="B218" s="7"/>
      <c r="C218" s="7"/>
      <c r="D218" s="19" t="s">
        <v>347</v>
      </c>
      <c r="E218" s="2">
        <v>533500</v>
      </c>
      <c r="F218" s="2">
        <v>543480</v>
      </c>
      <c r="G218" s="2">
        <v>543480</v>
      </c>
      <c r="H218" s="179">
        <v>519880</v>
      </c>
      <c r="I218" s="189">
        <v>294208.34</v>
      </c>
      <c r="J218" s="190">
        <v>294208.34</v>
      </c>
      <c r="K218" s="191">
        <v>276691.74</v>
      </c>
      <c r="L218" s="52">
        <f t="shared" si="54"/>
        <v>0.5413416133068375</v>
      </c>
      <c r="M218" s="52">
        <f t="shared" si="55"/>
        <v>0.0015407531183667807</v>
      </c>
      <c r="N218" s="225"/>
      <c r="O218" s="225"/>
      <c r="P218" s="225"/>
      <c r="Q218" s="225"/>
      <c r="R218" s="225"/>
      <c r="S218" s="225"/>
      <c r="T218" s="225"/>
    </row>
    <row r="219" spans="1:20" s="35" customFormat="1" ht="12.75">
      <c r="A219" s="36">
        <v>214</v>
      </c>
      <c r="B219" s="7"/>
      <c r="C219" s="7"/>
      <c r="D219" s="19" t="s">
        <v>348</v>
      </c>
      <c r="E219" s="2">
        <v>550800</v>
      </c>
      <c r="F219" s="2">
        <v>550800</v>
      </c>
      <c r="G219" s="2">
        <v>550800</v>
      </c>
      <c r="H219" s="179">
        <v>524300</v>
      </c>
      <c r="I219" s="189">
        <v>298607.2</v>
      </c>
      <c r="J219" s="190">
        <v>298607.2</v>
      </c>
      <c r="K219" s="191">
        <v>279677.2</v>
      </c>
      <c r="L219" s="52">
        <f t="shared" si="54"/>
        <v>0.5421336238198984</v>
      </c>
      <c r="M219" s="52">
        <f t="shared" si="55"/>
        <v>0.0015637897095873384</v>
      </c>
      <c r="N219" s="225"/>
      <c r="O219" s="225"/>
      <c r="P219" s="225"/>
      <c r="Q219" s="225"/>
      <c r="R219" s="225"/>
      <c r="S219" s="225"/>
      <c r="T219" s="225"/>
    </row>
    <row r="220" spans="1:20" s="35" customFormat="1" ht="12.75">
      <c r="A220" s="33">
        <v>215</v>
      </c>
      <c r="B220" s="7"/>
      <c r="C220" s="7"/>
      <c r="D220" s="19" t="s">
        <v>349</v>
      </c>
      <c r="E220" s="2">
        <v>562500</v>
      </c>
      <c r="F220" s="2">
        <v>562500</v>
      </c>
      <c r="G220" s="2">
        <v>562500</v>
      </c>
      <c r="H220" s="179">
        <v>537700</v>
      </c>
      <c r="I220" s="189">
        <v>301886.51</v>
      </c>
      <c r="J220" s="190">
        <v>301886.51</v>
      </c>
      <c r="K220" s="191">
        <v>284786.51</v>
      </c>
      <c r="L220" s="52">
        <f t="shared" si="54"/>
        <v>0.5366871288888889</v>
      </c>
      <c r="M220" s="52">
        <f t="shared" si="55"/>
        <v>0.0015809632781836312</v>
      </c>
      <c r="N220" s="225"/>
      <c r="O220" s="225"/>
      <c r="P220" s="225"/>
      <c r="Q220" s="225"/>
      <c r="R220" s="225"/>
      <c r="S220" s="225"/>
      <c r="T220" s="225"/>
    </row>
    <row r="221" spans="1:20" s="35" customFormat="1" ht="12.75">
      <c r="A221" s="36">
        <v>216</v>
      </c>
      <c r="B221" s="7"/>
      <c r="C221" s="7"/>
      <c r="D221" s="19" t="s">
        <v>122</v>
      </c>
      <c r="E221" s="2"/>
      <c r="F221" s="2">
        <v>60000</v>
      </c>
      <c r="G221" s="2">
        <v>60000</v>
      </c>
      <c r="H221" s="179"/>
      <c r="I221" s="189"/>
      <c r="J221" s="190"/>
      <c r="K221" s="191"/>
      <c r="L221" s="52">
        <f t="shared" si="54"/>
        <v>0</v>
      </c>
      <c r="M221" s="52">
        <f t="shared" si="55"/>
        <v>0</v>
      </c>
      <c r="N221" s="225"/>
      <c r="O221" s="225"/>
      <c r="P221" s="225"/>
      <c r="Q221" s="225"/>
      <c r="R221" s="225"/>
      <c r="S221" s="225"/>
      <c r="T221" s="225"/>
    </row>
    <row r="222" spans="1:20" s="35" customFormat="1" ht="12.75">
      <c r="A222" s="33">
        <v>217</v>
      </c>
      <c r="B222" s="7"/>
      <c r="C222" s="7"/>
      <c r="D222" s="19" t="s">
        <v>416</v>
      </c>
      <c r="E222" s="2">
        <v>837700</v>
      </c>
      <c r="F222" s="2">
        <v>837700</v>
      </c>
      <c r="G222" s="2">
        <v>837700</v>
      </c>
      <c r="H222" s="179">
        <v>775500</v>
      </c>
      <c r="I222" s="189">
        <v>435425.74</v>
      </c>
      <c r="J222" s="190">
        <v>435425.74</v>
      </c>
      <c r="K222" s="191">
        <v>397019.67</v>
      </c>
      <c r="L222" s="52">
        <f t="shared" si="54"/>
        <v>0.5197872030559866</v>
      </c>
      <c r="M222" s="52">
        <f t="shared" si="55"/>
        <v>0.002280300982365636</v>
      </c>
      <c r="N222" s="225"/>
      <c r="O222" s="225"/>
      <c r="P222" s="225"/>
      <c r="Q222" s="225"/>
      <c r="R222" s="225"/>
      <c r="S222" s="225"/>
      <c r="T222" s="225"/>
    </row>
    <row r="223" spans="1:20" s="35" customFormat="1" ht="12.75">
      <c r="A223" s="36">
        <v>218</v>
      </c>
      <c r="B223" s="7"/>
      <c r="C223" s="7"/>
      <c r="D223" s="19" t="s">
        <v>350</v>
      </c>
      <c r="E223" s="2">
        <v>771900</v>
      </c>
      <c r="F223" s="2">
        <v>713300</v>
      </c>
      <c r="G223" s="2">
        <v>713300</v>
      </c>
      <c r="H223" s="179">
        <v>683300</v>
      </c>
      <c r="I223" s="189">
        <v>406497.3</v>
      </c>
      <c r="J223" s="190">
        <v>406497.3</v>
      </c>
      <c r="K223" s="191">
        <v>384497.3</v>
      </c>
      <c r="L223" s="52">
        <f t="shared" si="54"/>
        <v>0.569882658068134</v>
      </c>
      <c r="M223" s="52">
        <f t="shared" si="55"/>
        <v>0.0021288043111989167</v>
      </c>
      <c r="N223" s="225"/>
      <c r="O223" s="225"/>
      <c r="P223" s="225"/>
      <c r="Q223" s="225"/>
      <c r="R223" s="225"/>
      <c r="S223" s="225"/>
      <c r="T223" s="225"/>
    </row>
    <row r="224" spans="1:20" s="35" customFormat="1" ht="25.5">
      <c r="A224" s="33">
        <v>219</v>
      </c>
      <c r="B224" s="7"/>
      <c r="C224" s="7"/>
      <c r="D224" s="19" t="s">
        <v>123</v>
      </c>
      <c r="E224" s="2"/>
      <c r="F224" s="2">
        <v>68600</v>
      </c>
      <c r="G224" s="2">
        <v>68600</v>
      </c>
      <c r="H224" s="179"/>
      <c r="I224" s="189"/>
      <c r="J224" s="190"/>
      <c r="K224" s="191"/>
      <c r="L224" s="52">
        <f t="shared" si="54"/>
        <v>0</v>
      </c>
      <c r="M224" s="52">
        <f t="shared" si="55"/>
        <v>0</v>
      </c>
      <c r="N224" s="225"/>
      <c r="O224" s="225"/>
      <c r="P224" s="225"/>
      <c r="Q224" s="225"/>
      <c r="R224" s="225"/>
      <c r="S224" s="225"/>
      <c r="T224" s="225"/>
    </row>
    <row r="225" spans="1:20" s="35" customFormat="1" ht="12.75">
      <c r="A225" s="36">
        <v>220</v>
      </c>
      <c r="B225" s="7"/>
      <c r="C225" s="7"/>
      <c r="D225" s="19" t="s">
        <v>351</v>
      </c>
      <c r="E225" s="2">
        <v>344200</v>
      </c>
      <c r="F225" s="2">
        <v>351200</v>
      </c>
      <c r="G225" s="2">
        <v>351200</v>
      </c>
      <c r="H225" s="179">
        <v>327700</v>
      </c>
      <c r="I225" s="189">
        <v>185755.54</v>
      </c>
      <c r="J225" s="190">
        <v>185755.54</v>
      </c>
      <c r="K225" s="191">
        <v>167430.54</v>
      </c>
      <c r="L225" s="52">
        <f t="shared" si="54"/>
        <v>0.5289166856492028</v>
      </c>
      <c r="M225" s="52">
        <f t="shared" si="55"/>
        <v>0.0009727916873767252</v>
      </c>
      <c r="N225" s="225"/>
      <c r="O225" s="225"/>
      <c r="P225" s="225"/>
      <c r="Q225" s="225"/>
      <c r="R225" s="225"/>
      <c r="S225" s="225"/>
      <c r="T225" s="225"/>
    </row>
    <row r="226" spans="1:20" s="35" customFormat="1" ht="12.75">
      <c r="A226" s="33">
        <v>221</v>
      </c>
      <c r="B226" s="7"/>
      <c r="C226" s="7"/>
      <c r="D226" s="19" t="s">
        <v>603</v>
      </c>
      <c r="E226" s="2">
        <v>309500</v>
      </c>
      <c r="F226" s="2">
        <v>309500</v>
      </c>
      <c r="G226" s="2">
        <v>309500</v>
      </c>
      <c r="H226" s="179">
        <v>297300</v>
      </c>
      <c r="I226" s="189">
        <v>161333.29</v>
      </c>
      <c r="J226" s="190">
        <v>161333.29</v>
      </c>
      <c r="K226" s="191">
        <v>152408.29</v>
      </c>
      <c r="L226" s="52">
        <f t="shared" si="54"/>
        <v>0.5212707269789985</v>
      </c>
      <c r="M226" s="52">
        <f t="shared" si="55"/>
        <v>0.0008448936888188559</v>
      </c>
      <c r="N226" s="225"/>
      <c r="O226" s="225"/>
      <c r="P226" s="225"/>
      <c r="Q226" s="225"/>
      <c r="R226" s="225"/>
      <c r="S226" s="225"/>
      <c r="T226" s="225"/>
    </row>
    <row r="227" spans="1:20" s="35" customFormat="1" ht="12.75">
      <c r="A227" s="36">
        <v>222</v>
      </c>
      <c r="B227" s="7"/>
      <c r="C227" s="7"/>
      <c r="D227" s="19" t="s">
        <v>352</v>
      </c>
      <c r="E227" s="2">
        <v>801800</v>
      </c>
      <c r="F227" s="2">
        <v>811800</v>
      </c>
      <c r="G227" s="2">
        <v>811800</v>
      </c>
      <c r="H227" s="179">
        <v>759900</v>
      </c>
      <c r="I227" s="189">
        <v>435379.23</v>
      </c>
      <c r="J227" s="190">
        <v>435379.23</v>
      </c>
      <c r="K227" s="191">
        <v>397319.23</v>
      </c>
      <c r="L227" s="52">
        <f t="shared" si="54"/>
        <v>0.5363134146341463</v>
      </c>
      <c r="M227" s="52">
        <f t="shared" si="55"/>
        <v>0.002280057412018394</v>
      </c>
      <c r="N227" s="225"/>
      <c r="O227" s="225"/>
      <c r="P227" s="225"/>
      <c r="Q227" s="225"/>
      <c r="R227" s="225"/>
      <c r="S227" s="225"/>
      <c r="T227" s="225"/>
    </row>
    <row r="228" spans="1:20" s="35" customFormat="1" ht="12.75">
      <c r="A228" s="33">
        <v>223</v>
      </c>
      <c r="B228" s="7"/>
      <c r="C228" s="7"/>
      <c r="D228" s="19" t="s">
        <v>353</v>
      </c>
      <c r="E228" s="2">
        <v>641000</v>
      </c>
      <c r="F228" s="2">
        <v>641000</v>
      </c>
      <c r="G228" s="2">
        <v>641000</v>
      </c>
      <c r="H228" s="179">
        <v>614700</v>
      </c>
      <c r="I228" s="189">
        <v>334635.58</v>
      </c>
      <c r="J228" s="190">
        <v>334635.58</v>
      </c>
      <c r="K228" s="191">
        <v>315435.58</v>
      </c>
      <c r="L228" s="52">
        <f t="shared" si="54"/>
        <v>0.5220523868954758</v>
      </c>
      <c r="M228" s="52">
        <f t="shared" si="55"/>
        <v>0.0017524683814247968</v>
      </c>
      <c r="N228" s="225"/>
      <c r="O228" s="225"/>
      <c r="P228" s="225"/>
      <c r="Q228" s="225"/>
      <c r="R228" s="225"/>
      <c r="S228" s="225"/>
      <c r="T228" s="225"/>
    </row>
    <row r="229" spans="1:20" s="35" customFormat="1" ht="12.75">
      <c r="A229" s="36">
        <v>224</v>
      </c>
      <c r="B229" s="7"/>
      <c r="C229" s="7"/>
      <c r="D229" s="19" t="s">
        <v>417</v>
      </c>
      <c r="E229" s="2">
        <v>434800</v>
      </c>
      <c r="F229" s="2">
        <v>434800</v>
      </c>
      <c r="G229" s="2">
        <v>434800</v>
      </c>
      <c r="H229" s="179">
        <v>405900</v>
      </c>
      <c r="I229" s="189">
        <v>250671.44</v>
      </c>
      <c r="J229" s="190">
        <v>250671.44</v>
      </c>
      <c r="K229" s="191">
        <v>231825.2</v>
      </c>
      <c r="L229" s="52">
        <f t="shared" si="54"/>
        <v>0.576521251149954</v>
      </c>
      <c r="M229" s="52">
        <f t="shared" si="55"/>
        <v>0.0013127527345604525</v>
      </c>
      <c r="N229" s="225"/>
      <c r="O229" s="225"/>
      <c r="P229" s="225"/>
      <c r="Q229" s="225"/>
      <c r="R229" s="225"/>
      <c r="S229" s="225"/>
      <c r="T229" s="225"/>
    </row>
    <row r="230" spans="1:20" s="35" customFormat="1" ht="12.75">
      <c r="A230" s="33">
        <v>225</v>
      </c>
      <c r="B230" s="7"/>
      <c r="C230" s="7"/>
      <c r="D230" s="19" t="s">
        <v>354</v>
      </c>
      <c r="E230" s="2">
        <v>534300</v>
      </c>
      <c r="F230" s="2">
        <v>534300</v>
      </c>
      <c r="G230" s="2">
        <v>534300</v>
      </c>
      <c r="H230" s="179">
        <v>508100</v>
      </c>
      <c r="I230" s="189">
        <v>297540.66</v>
      </c>
      <c r="J230" s="190">
        <v>297540.66</v>
      </c>
      <c r="K230" s="191">
        <v>278415.66</v>
      </c>
      <c r="L230" s="52">
        <f t="shared" si="54"/>
        <v>0.5568793935991015</v>
      </c>
      <c r="M230" s="52">
        <f t="shared" si="55"/>
        <v>0.0015582042974577471</v>
      </c>
      <c r="N230" s="225"/>
      <c r="O230" s="225"/>
      <c r="P230" s="225"/>
      <c r="Q230" s="225"/>
      <c r="R230" s="225"/>
      <c r="S230" s="225"/>
      <c r="T230" s="225"/>
    </row>
    <row r="231" spans="1:20" s="35" customFormat="1" ht="12.75">
      <c r="A231" s="36">
        <v>226</v>
      </c>
      <c r="B231" s="7"/>
      <c r="C231" s="7"/>
      <c r="D231" s="19" t="s">
        <v>355</v>
      </c>
      <c r="E231" s="2">
        <v>518200</v>
      </c>
      <c r="F231" s="2">
        <v>518200</v>
      </c>
      <c r="G231" s="2">
        <v>518200</v>
      </c>
      <c r="H231" s="179">
        <v>494800</v>
      </c>
      <c r="I231" s="189">
        <v>283652.99</v>
      </c>
      <c r="J231" s="190">
        <v>283652.99</v>
      </c>
      <c r="K231" s="191">
        <v>266552.99</v>
      </c>
      <c r="L231" s="52">
        <f t="shared" si="54"/>
        <v>0.5473813006561173</v>
      </c>
      <c r="M231" s="52">
        <f t="shared" si="55"/>
        <v>0.0014854753229516242</v>
      </c>
      <c r="N231" s="225"/>
      <c r="O231" s="225"/>
      <c r="P231" s="225"/>
      <c r="Q231" s="225"/>
      <c r="R231" s="225"/>
      <c r="S231" s="225"/>
      <c r="T231" s="225"/>
    </row>
    <row r="232" spans="1:20" s="35" customFormat="1" ht="12.75">
      <c r="A232" s="33">
        <v>227</v>
      </c>
      <c r="B232" s="7"/>
      <c r="C232" s="7"/>
      <c r="D232" s="19" t="s">
        <v>418</v>
      </c>
      <c r="E232" s="2">
        <v>585800</v>
      </c>
      <c r="F232" s="2">
        <v>585800</v>
      </c>
      <c r="G232" s="2">
        <v>585800</v>
      </c>
      <c r="H232" s="179">
        <v>560200</v>
      </c>
      <c r="I232" s="189">
        <v>306932.53</v>
      </c>
      <c r="J232" s="190">
        <v>306932.53</v>
      </c>
      <c r="K232" s="191">
        <v>287952.53</v>
      </c>
      <c r="L232" s="52">
        <f t="shared" si="54"/>
        <v>0.5239544725162172</v>
      </c>
      <c r="M232" s="52">
        <f t="shared" si="55"/>
        <v>0.0016073890112214544</v>
      </c>
      <c r="N232" s="225"/>
      <c r="O232" s="225"/>
      <c r="P232" s="225"/>
      <c r="Q232" s="225"/>
      <c r="R232" s="225"/>
      <c r="S232" s="225"/>
      <c r="T232" s="225"/>
    </row>
    <row r="233" spans="1:20" s="35" customFormat="1" ht="12.75">
      <c r="A233" s="36">
        <v>228</v>
      </c>
      <c r="B233" s="7" t="s">
        <v>419</v>
      </c>
      <c r="C233" s="7"/>
      <c r="D233" s="19" t="s">
        <v>356</v>
      </c>
      <c r="E233" s="2">
        <v>564200</v>
      </c>
      <c r="F233" s="2">
        <v>564200</v>
      </c>
      <c r="G233" s="2">
        <v>564200</v>
      </c>
      <c r="H233" s="179">
        <v>538100</v>
      </c>
      <c r="I233" s="189">
        <v>299721.45</v>
      </c>
      <c r="J233" s="190">
        <v>299721.45</v>
      </c>
      <c r="K233" s="191">
        <v>281871.45</v>
      </c>
      <c r="L233" s="52">
        <f t="shared" si="54"/>
        <v>0.5312326302729529</v>
      </c>
      <c r="M233" s="52">
        <f t="shared" si="55"/>
        <v>0.0015696249763990822</v>
      </c>
      <c r="N233" s="225"/>
      <c r="O233" s="225"/>
      <c r="P233" s="225"/>
      <c r="Q233" s="225"/>
      <c r="R233" s="225"/>
      <c r="S233" s="225"/>
      <c r="T233" s="225"/>
    </row>
    <row r="234" spans="1:20" s="35" customFormat="1" ht="12.75">
      <c r="A234" s="33">
        <v>229</v>
      </c>
      <c r="B234" s="7"/>
      <c r="C234" s="7"/>
      <c r="D234" s="19" t="s">
        <v>357</v>
      </c>
      <c r="E234" s="2">
        <v>447800</v>
      </c>
      <c r="F234" s="2">
        <v>447800</v>
      </c>
      <c r="G234" s="2">
        <v>447800</v>
      </c>
      <c r="H234" s="179">
        <v>429000</v>
      </c>
      <c r="I234" s="189">
        <v>246588.85</v>
      </c>
      <c r="J234" s="190">
        <v>246588.85</v>
      </c>
      <c r="K234" s="191">
        <v>232863.85</v>
      </c>
      <c r="L234" s="52">
        <f t="shared" si="54"/>
        <v>0.5506673738276017</v>
      </c>
      <c r="M234" s="52">
        <f t="shared" si="55"/>
        <v>0.0012913724321750306</v>
      </c>
      <c r="N234" s="225"/>
      <c r="O234" s="225"/>
      <c r="P234" s="225"/>
      <c r="Q234" s="225"/>
      <c r="R234" s="225"/>
      <c r="S234" s="225"/>
      <c r="T234" s="225"/>
    </row>
    <row r="235" spans="1:20" s="35" customFormat="1" ht="12.75">
      <c r="A235" s="36">
        <v>230</v>
      </c>
      <c r="B235" s="7"/>
      <c r="C235" s="7"/>
      <c r="D235" s="19" t="s">
        <v>358</v>
      </c>
      <c r="E235" s="2">
        <v>520900</v>
      </c>
      <c r="F235" s="2">
        <v>520900</v>
      </c>
      <c r="G235" s="2">
        <v>520900</v>
      </c>
      <c r="H235" s="179">
        <v>497400</v>
      </c>
      <c r="I235" s="189">
        <v>272224.28</v>
      </c>
      <c r="J235" s="190">
        <v>272224.28</v>
      </c>
      <c r="K235" s="191">
        <v>254974.28</v>
      </c>
      <c r="L235" s="52">
        <f t="shared" si="54"/>
        <v>0.5226037243232867</v>
      </c>
      <c r="M235" s="52">
        <f t="shared" si="55"/>
        <v>0.0014256237885885616</v>
      </c>
      <c r="N235" s="225"/>
      <c r="O235" s="225"/>
      <c r="P235" s="225"/>
      <c r="Q235" s="225"/>
      <c r="R235" s="225"/>
      <c r="S235" s="225"/>
      <c r="T235" s="225"/>
    </row>
    <row r="236" spans="1:20" s="35" customFormat="1" ht="12.75">
      <c r="A236" s="33">
        <v>231</v>
      </c>
      <c r="B236" s="7"/>
      <c r="C236" s="7"/>
      <c r="D236" s="19" t="s">
        <v>359</v>
      </c>
      <c r="E236" s="2">
        <v>285900</v>
      </c>
      <c r="F236" s="2">
        <v>285900</v>
      </c>
      <c r="G236" s="2">
        <v>285900</v>
      </c>
      <c r="H236" s="179">
        <v>274100</v>
      </c>
      <c r="I236" s="189">
        <v>150178.04</v>
      </c>
      <c r="J236" s="190">
        <v>150178.04</v>
      </c>
      <c r="K236" s="191">
        <v>141553.04</v>
      </c>
      <c r="L236" s="52">
        <f t="shared" si="54"/>
        <v>0.5252817068905212</v>
      </c>
      <c r="M236" s="52">
        <f t="shared" si="55"/>
        <v>0.000786474249642995</v>
      </c>
      <c r="N236" s="225"/>
      <c r="O236" s="225"/>
      <c r="P236" s="225"/>
      <c r="Q236" s="225"/>
      <c r="R236" s="225"/>
      <c r="S236" s="225"/>
      <c r="T236" s="225"/>
    </row>
    <row r="237" spans="1:20" s="35" customFormat="1" ht="12.75">
      <c r="A237" s="36">
        <v>232</v>
      </c>
      <c r="B237" s="7"/>
      <c r="C237" s="7"/>
      <c r="D237" s="19" t="s">
        <v>420</v>
      </c>
      <c r="E237" s="2">
        <v>445100</v>
      </c>
      <c r="F237" s="2">
        <v>445100</v>
      </c>
      <c r="G237" s="2">
        <v>445100</v>
      </c>
      <c r="H237" s="179">
        <v>429000</v>
      </c>
      <c r="I237" s="189">
        <v>241207.28</v>
      </c>
      <c r="J237" s="190">
        <v>241207.28</v>
      </c>
      <c r="K237" s="191">
        <v>229432.28</v>
      </c>
      <c r="L237" s="52">
        <f t="shared" si="54"/>
        <v>0.541917052347787</v>
      </c>
      <c r="M237" s="52">
        <f t="shared" si="55"/>
        <v>0.0012631894419878416</v>
      </c>
      <c r="N237" s="225"/>
      <c r="O237" s="225"/>
      <c r="P237" s="225"/>
      <c r="Q237" s="225"/>
      <c r="R237" s="225"/>
      <c r="S237" s="225"/>
      <c r="T237" s="225"/>
    </row>
    <row r="238" spans="1:20" s="35" customFormat="1" ht="25.5">
      <c r="A238" s="33">
        <v>233</v>
      </c>
      <c r="B238" s="7"/>
      <c r="C238" s="7"/>
      <c r="D238" s="19" t="s">
        <v>719</v>
      </c>
      <c r="E238" s="2">
        <v>307000</v>
      </c>
      <c r="F238" s="2">
        <v>307000</v>
      </c>
      <c r="G238" s="2">
        <v>307000</v>
      </c>
      <c r="H238" s="179">
        <v>292700</v>
      </c>
      <c r="I238" s="189">
        <v>156471.06</v>
      </c>
      <c r="J238" s="190">
        <v>156471.06</v>
      </c>
      <c r="K238" s="191">
        <v>145971.06</v>
      </c>
      <c r="L238" s="52">
        <f t="shared" si="54"/>
        <v>0.5096777198697068</v>
      </c>
      <c r="M238" s="52">
        <f t="shared" si="55"/>
        <v>0.0008194304540420426</v>
      </c>
      <c r="N238" s="225"/>
      <c r="O238" s="225"/>
      <c r="P238" s="225"/>
      <c r="Q238" s="225"/>
      <c r="R238" s="225"/>
      <c r="S238" s="225"/>
      <c r="T238" s="225"/>
    </row>
    <row r="239" spans="1:20" s="35" customFormat="1" ht="12.75">
      <c r="A239" s="36">
        <v>234</v>
      </c>
      <c r="B239" s="7"/>
      <c r="C239" s="7"/>
      <c r="D239" s="19" t="s">
        <v>487</v>
      </c>
      <c r="E239" s="2">
        <v>546700</v>
      </c>
      <c r="F239" s="2">
        <v>593400</v>
      </c>
      <c r="G239" s="2">
        <v>593400</v>
      </c>
      <c r="H239" s="179">
        <v>569800</v>
      </c>
      <c r="I239" s="189">
        <v>315004.6</v>
      </c>
      <c r="J239" s="190">
        <v>315004.6</v>
      </c>
      <c r="K239" s="191">
        <v>297970.6</v>
      </c>
      <c r="L239" s="52">
        <f t="shared" si="54"/>
        <v>0.5308469834850017</v>
      </c>
      <c r="M239" s="52">
        <f t="shared" si="55"/>
        <v>0.0016496620039726962</v>
      </c>
      <c r="N239" s="225"/>
      <c r="O239" s="225"/>
      <c r="P239" s="225"/>
      <c r="Q239" s="225"/>
      <c r="R239" s="225"/>
      <c r="S239" s="225"/>
      <c r="T239" s="225"/>
    </row>
    <row r="240" spans="1:20" s="35" customFormat="1" ht="12.75">
      <c r="A240" s="33">
        <v>235</v>
      </c>
      <c r="B240" s="7"/>
      <c r="C240" s="7"/>
      <c r="D240" s="19" t="s">
        <v>124</v>
      </c>
      <c r="E240" s="2"/>
      <c r="F240" s="2">
        <v>37000</v>
      </c>
      <c r="G240" s="2">
        <v>37000</v>
      </c>
      <c r="H240" s="179"/>
      <c r="I240" s="189"/>
      <c r="J240" s="190"/>
      <c r="K240" s="191"/>
      <c r="L240" s="52">
        <f t="shared" si="54"/>
        <v>0</v>
      </c>
      <c r="M240" s="52">
        <f t="shared" si="55"/>
        <v>0</v>
      </c>
      <c r="N240" s="225"/>
      <c r="O240" s="225"/>
      <c r="P240" s="225"/>
      <c r="Q240" s="225"/>
      <c r="R240" s="225"/>
      <c r="S240" s="225"/>
      <c r="T240" s="225"/>
    </row>
    <row r="241" spans="1:20" s="35" customFormat="1" ht="12.75">
      <c r="A241" s="36">
        <v>236</v>
      </c>
      <c r="B241" s="7"/>
      <c r="C241" s="7"/>
      <c r="D241" s="19" t="s">
        <v>421</v>
      </c>
      <c r="E241" s="2">
        <v>494600</v>
      </c>
      <c r="F241" s="2">
        <v>496100</v>
      </c>
      <c r="G241" s="2">
        <v>496100</v>
      </c>
      <c r="H241" s="179">
        <v>470800</v>
      </c>
      <c r="I241" s="189">
        <v>269958.59</v>
      </c>
      <c r="J241" s="190">
        <v>269958.59</v>
      </c>
      <c r="K241" s="191">
        <v>246218.59</v>
      </c>
      <c r="L241" s="52">
        <f t="shared" si="54"/>
        <v>0.5441616407982263</v>
      </c>
      <c r="M241" s="52">
        <f t="shared" si="55"/>
        <v>0.0014137584929523046</v>
      </c>
      <c r="N241" s="225"/>
      <c r="O241" s="225"/>
      <c r="P241" s="225"/>
      <c r="Q241" s="225"/>
      <c r="R241" s="225"/>
      <c r="S241" s="225"/>
      <c r="T241" s="225"/>
    </row>
    <row r="242" spans="1:20" s="35" customFormat="1" ht="12.75">
      <c r="A242" s="33">
        <v>237</v>
      </c>
      <c r="B242" s="7"/>
      <c r="C242" s="7"/>
      <c r="D242" s="19" t="s">
        <v>360</v>
      </c>
      <c r="E242" s="2">
        <v>575100</v>
      </c>
      <c r="F242" s="2">
        <v>575100</v>
      </c>
      <c r="G242" s="2">
        <v>575100</v>
      </c>
      <c r="H242" s="179">
        <v>551800</v>
      </c>
      <c r="I242" s="189">
        <v>285417.07</v>
      </c>
      <c r="J242" s="190">
        <v>285417.07</v>
      </c>
      <c r="K242" s="191">
        <v>268317.07</v>
      </c>
      <c r="L242" s="52">
        <f t="shared" si="54"/>
        <v>0.4962912015301687</v>
      </c>
      <c r="M242" s="52">
        <f t="shared" si="55"/>
        <v>0.0014947137142258093</v>
      </c>
      <c r="N242" s="225"/>
      <c r="O242" s="225"/>
      <c r="P242" s="225"/>
      <c r="Q242" s="225"/>
      <c r="R242" s="225"/>
      <c r="S242" s="225"/>
      <c r="T242" s="225"/>
    </row>
    <row r="243" spans="1:20" s="35" customFormat="1" ht="12.75">
      <c r="A243" s="36">
        <v>238</v>
      </c>
      <c r="B243" s="7"/>
      <c r="C243" s="7"/>
      <c r="D243" s="19" t="s">
        <v>125</v>
      </c>
      <c r="E243" s="2"/>
      <c r="F243" s="2">
        <v>107000</v>
      </c>
      <c r="G243" s="2">
        <v>107000</v>
      </c>
      <c r="H243" s="179"/>
      <c r="I243" s="189"/>
      <c r="J243" s="190"/>
      <c r="K243" s="191"/>
      <c r="L243" s="52">
        <f t="shared" si="54"/>
        <v>0</v>
      </c>
      <c r="M243" s="52">
        <f t="shared" si="55"/>
        <v>0</v>
      </c>
      <c r="N243" s="225"/>
      <c r="O243" s="225"/>
      <c r="P243" s="225"/>
      <c r="Q243" s="225"/>
      <c r="R243" s="225"/>
      <c r="S243" s="225"/>
      <c r="T243" s="225"/>
    </row>
    <row r="244" spans="1:20" s="35" customFormat="1" ht="12.75">
      <c r="A244" s="33">
        <v>239</v>
      </c>
      <c r="B244" s="7"/>
      <c r="C244" s="7"/>
      <c r="D244" s="19" t="s">
        <v>361</v>
      </c>
      <c r="E244" s="2">
        <v>605300</v>
      </c>
      <c r="F244" s="2">
        <v>605300</v>
      </c>
      <c r="G244" s="2">
        <v>605300</v>
      </c>
      <c r="H244" s="179">
        <v>576100</v>
      </c>
      <c r="I244" s="189">
        <v>345147.18</v>
      </c>
      <c r="J244" s="190">
        <v>345147.18</v>
      </c>
      <c r="K244" s="191">
        <v>324267.18</v>
      </c>
      <c r="L244" s="52">
        <f t="shared" si="54"/>
        <v>0.5702084586155626</v>
      </c>
      <c r="M244" s="52">
        <f t="shared" si="55"/>
        <v>0.0018075170604630057</v>
      </c>
      <c r="N244" s="225"/>
      <c r="O244" s="225"/>
      <c r="P244" s="225"/>
      <c r="Q244" s="225"/>
      <c r="R244" s="225"/>
      <c r="S244" s="225"/>
      <c r="T244" s="225"/>
    </row>
    <row r="245" spans="1:20" s="35" customFormat="1" ht="12.75">
      <c r="A245" s="36">
        <v>240</v>
      </c>
      <c r="B245" s="7"/>
      <c r="C245" s="7"/>
      <c r="D245" s="19" t="s">
        <v>362</v>
      </c>
      <c r="E245" s="2">
        <v>477400</v>
      </c>
      <c r="F245" s="2">
        <v>477400</v>
      </c>
      <c r="G245" s="2">
        <v>477400</v>
      </c>
      <c r="H245" s="179">
        <v>411900</v>
      </c>
      <c r="I245" s="189">
        <v>253241.29</v>
      </c>
      <c r="J245" s="190">
        <v>253241.29</v>
      </c>
      <c r="K245" s="191">
        <v>217281.84</v>
      </c>
      <c r="L245" s="52">
        <f t="shared" si="54"/>
        <v>0.5304593422706326</v>
      </c>
      <c r="M245" s="52">
        <f t="shared" si="55"/>
        <v>0.0013262108996187063</v>
      </c>
      <c r="N245" s="225"/>
      <c r="O245" s="225"/>
      <c r="P245" s="225"/>
      <c r="Q245" s="225"/>
      <c r="R245" s="225"/>
      <c r="S245" s="225"/>
      <c r="T245" s="225"/>
    </row>
    <row r="246" spans="1:20" s="35" customFormat="1" ht="12.75">
      <c r="A246" s="33">
        <v>241</v>
      </c>
      <c r="B246" s="7"/>
      <c r="C246" s="7"/>
      <c r="D246" s="19" t="s">
        <v>422</v>
      </c>
      <c r="E246" s="2">
        <v>304500</v>
      </c>
      <c r="F246" s="2">
        <v>304500</v>
      </c>
      <c r="G246" s="2">
        <v>304500</v>
      </c>
      <c r="H246" s="179">
        <v>292400</v>
      </c>
      <c r="I246" s="189">
        <v>147104.47</v>
      </c>
      <c r="J246" s="190">
        <v>147104.47</v>
      </c>
      <c r="K246" s="191">
        <v>138254.47</v>
      </c>
      <c r="L246" s="52">
        <f t="shared" si="54"/>
        <v>0.4831017077175698</v>
      </c>
      <c r="M246" s="52">
        <f t="shared" si="55"/>
        <v>0.000770378130267118</v>
      </c>
      <c r="N246" s="225"/>
      <c r="O246" s="225"/>
      <c r="P246" s="225"/>
      <c r="Q246" s="225"/>
      <c r="R246" s="225"/>
      <c r="S246" s="225"/>
      <c r="T246" s="225"/>
    </row>
    <row r="247" spans="1:20" s="35" customFormat="1" ht="12.75">
      <c r="A247" s="36">
        <v>242</v>
      </c>
      <c r="B247" s="7"/>
      <c r="C247" s="7"/>
      <c r="D247" s="19" t="s">
        <v>363</v>
      </c>
      <c r="E247" s="2">
        <v>1834700</v>
      </c>
      <c r="F247" s="2">
        <v>1852700</v>
      </c>
      <c r="G247" s="2">
        <v>1852700</v>
      </c>
      <c r="H247" s="179">
        <v>1700100</v>
      </c>
      <c r="I247" s="189">
        <v>929079.58</v>
      </c>
      <c r="J247" s="190">
        <v>929079.58</v>
      </c>
      <c r="K247" s="191">
        <v>856486.58</v>
      </c>
      <c r="L247" s="52">
        <f t="shared" si="54"/>
        <v>0.5014732984293193</v>
      </c>
      <c r="M247" s="52">
        <f t="shared" si="55"/>
        <v>0.004865539366069292</v>
      </c>
      <c r="N247" s="225"/>
      <c r="O247" s="225"/>
      <c r="P247" s="225"/>
      <c r="Q247" s="225"/>
      <c r="R247" s="225"/>
      <c r="S247" s="225"/>
      <c r="T247" s="225"/>
    </row>
    <row r="248" spans="1:20" s="35" customFormat="1" ht="12.75">
      <c r="A248" s="33">
        <v>243</v>
      </c>
      <c r="B248" s="7"/>
      <c r="C248" s="7"/>
      <c r="D248" s="19" t="s">
        <v>423</v>
      </c>
      <c r="E248" s="2">
        <v>1031300</v>
      </c>
      <c r="F248" s="2">
        <v>1031300</v>
      </c>
      <c r="G248" s="2">
        <v>1031300</v>
      </c>
      <c r="H248" s="179">
        <v>986400</v>
      </c>
      <c r="I248" s="189">
        <v>542044.94</v>
      </c>
      <c r="J248" s="190">
        <v>542044.94</v>
      </c>
      <c r="K248" s="191">
        <v>509269.94</v>
      </c>
      <c r="L248" s="52">
        <f t="shared" si="54"/>
        <v>0.5255938524192766</v>
      </c>
      <c r="M248" s="52">
        <f t="shared" si="55"/>
        <v>0.0028386599496123543</v>
      </c>
      <c r="N248" s="225"/>
      <c r="O248" s="225"/>
      <c r="P248" s="225"/>
      <c r="Q248" s="225"/>
      <c r="R248" s="225"/>
      <c r="S248" s="225"/>
      <c r="T248" s="225"/>
    </row>
    <row r="249" spans="1:20" s="35" customFormat="1" ht="12.75">
      <c r="A249" s="36">
        <v>244</v>
      </c>
      <c r="B249" s="7"/>
      <c r="C249" s="7"/>
      <c r="D249" s="19" t="s">
        <v>364</v>
      </c>
      <c r="E249" s="2">
        <v>957100</v>
      </c>
      <c r="F249" s="2">
        <v>960400</v>
      </c>
      <c r="G249" s="2">
        <v>960400</v>
      </c>
      <c r="H249" s="179">
        <v>916500</v>
      </c>
      <c r="I249" s="189">
        <v>537404.42</v>
      </c>
      <c r="J249" s="190">
        <v>537404.42</v>
      </c>
      <c r="K249" s="191">
        <v>505229.42</v>
      </c>
      <c r="L249" s="52">
        <f t="shared" si="54"/>
        <v>0.5595631195335278</v>
      </c>
      <c r="M249" s="52">
        <f t="shared" si="55"/>
        <v>0.002814357798079725</v>
      </c>
      <c r="N249" s="225"/>
      <c r="O249" s="225"/>
      <c r="P249" s="225"/>
      <c r="Q249" s="225"/>
      <c r="R249" s="225"/>
      <c r="S249" s="225"/>
      <c r="T249" s="225"/>
    </row>
    <row r="250" spans="1:20" s="35" customFormat="1" ht="12.75">
      <c r="A250" s="33">
        <v>245</v>
      </c>
      <c r="B250" s="7"/>
      <c r="C250" s="7"/>
      <c r="D250" s="19" t="s">
        <v>424</v>
      </c>
      <c r="E250" s="2">
        <v>326600</v>
      </c>
      <c r="F250" s="2">
        <v>326600</v>
      </c>
      <c r="G250" s="2">
        <v>326600</v>
      </c>
      <c r="H250" s="179">
        <v>314500</v>
      </c>
      <c r="I250" s="189">
        <v>165382.83</v>
      </c>
      <c r="J250" s="190">
        <v>165382.83</v>
      </c>
      <c r="K250" s="191">
        <v>156482.83</v>
      </c>
      <c r="L250" s="52">
        <f t="shared" si="54"/>
        <v>0.5063773116962645</v>
      </c>
      <c r="M250" s="52">
        <f t="shared" si="55"/>
        <v>0.0008661009101469494</v>
      </c>
      <c r="N250" s="225"/>
      <c r="O250" s="225"/>
      <c r="P250" s="225"/>
      <c r="Q250" s="225"/>
      <c r="R250" s="225"/>
      <c r="S250" s="225"/>
      <c r="T250" s="225"/>
    </row>
    <row r="251" spans="1:20" s="35" customFormat="1" ht="12.75">
      <c r="A251" s="36">
        <v>246</v>
      </c>
      <c r="B251" s="7"/>
      <c r="C251" s="7"/>
      <c r="D251" s="19" t="s">
        <v>425</v>
      </c>
      <c r="E251" s="2">
        <v>1438000</v>
      </c>
      <c r="F251" s="2">
        <v>1438000</v>
      </c>
      <c r="G251" s="2">
        <v>1438000</v>
      </c>
      <c r="H251" s="179"/>
      <c r="I251" s="189">
        <v>746994</v>
      </c>
      <c r="J251" s="190">
        <v>746994</v>
      </c>
      <c r="K251" s="191"/>
      <c r="L251" s="52">
        <f t="shared" si="54"/>
        <v>0.5194673157162726</v>
      </c>
      <c r="M251" s="52">
        <f t="shared" si="55"/>
        <v>0.003911967060149535</v>
      </c>
      <c r="N251" s="225"/>
      <c r="O251" s="225"/>
      <c r="P251" s="225"/>
      <c r="Q251" s="225"/>
      <c r="R251" s="225"/>
      <c r="S251" s="225"/>
      <c r="T251" s="225"/>
    </row>
    <row r="252" spans="1:20" s="35" customFormat="1" ht="12.75">
      <c r="A252" s="33">
        <v>247</v>
      </c>
      <c r="B252" s="7"/>
      <c r="C252" s="16">
        <v>80105</v>
      </c>
      <c r="D252" s="18" t="s">
        <v>426</v>
      </c>
      <c r="E252" s="13">
        <f aca="true" t="shared" si="58" ref="E252:K252">E253</f>
        <v>484400</v>
      </c>
      <c r="F252" s="13">
        <f t="shared" si="58"/>
        <v>484400</v>
      </c>
      <c r="G252" s="13">
        <f t="shared" si="58"/>
        <v>484400</v>
      </c>
      <c r="H252" s="178">
        <f t="shared" si="58"/>
        <v>417700</v>
      </c>
      <c r="I252" s="186">
        <f t="shared" si="58"/>
        <v>261748.5</v>
      </c>
      <c r="J252" s="187">
        <f t="shared" si="58"/>
        <v>261748.5</v>
      </c>
      <c r="K252" s="188">
        <f t="shared" si="58"/>
        <v>231946.86</v>
      </c>
      <c r="L252" s="226">
        <f t="shared" si="54"/>
        <v>0.5403561106523534</v>
      </c>
      <c r="M252" s="226">
        <f t="shared" si="55"/>
        <v>0.001370762696947433</v>
      </c>
      <c r="N252" s="225"/>
      <c r="O252" s="225"/>
      <c r="P252" s="225"/>
      <c r="Q252" s="225"/>
      <c r="R252" s="225"/>
      <c r="S252" s="225"/>
      <c r="T252" s="225"/>
    </row>
    <row r="253" spans="1:20" s="35" customFormat="1" ht="12.75">
      <c r="A253" s="36">
        <v>248</v>
      </c>
      <c r="B253" s="7"/>
      <c r="C253" s="7"/>
      <c r="D253" s="19" t="s">
        <v>427</v>
      </c>
      <c r="E253" s="2">
        <v>484400</v>
      </c>
      <c r="F253" s="2">
        <v>484400</v>
      </c>
      <c r="G253" s="2">
        <v>484400</v>
      </c>
      <c r="H253" s="179">
        <v>417700</v>
      </c>
      <c r="I253" s="189">
        <v>261748.5</v>
      </c>
      <c r="J253" s="190">
        <v>261748.5</v>
      </c>
      <c r="K253" s="191">
        <v>231946.86</v>
      </c>
      <c r="L253" s="52">
        <f t="shared" si="54"/>
        <v>0.5403561106523534</v>
      </c>
      <c r="M253" s="52">
        <f t="shared" si="55"/>
        <v>0.001370762696947433</v>
      </c>
      <c r="N253" s="225"/>
      <c r="O253" s="225"/>
      <c r="P253" s="225"/>
      <c r="Q253" s="225"/>
      <c r="R253" s="225"/>
      <c r="S253" s="225"/>
      <c r="T253" s="225"/>
    </row>
    <row r="254" spans="1:20" s="35" customFormat="1" ht="12.75">
      <c r="A254" s="33">
        <v>249</v>
      </c>
      <c r="B254" s="16"/>
      <c r="C254" s="16">
        <v>80110</v>
      </c>
      <c r="D254" s="27" t="s">
        <v>365</v>
      </c>
      <c r="E254" s="13">
        <f aca="true" t="shared" si="59" ref="E254:K254">SUM(E255:E271)</f>
        <v>22733014</v>
      </c>
      <c r="F254" s="13">
        <f t="shared" si="59"/>
        <v>22948034</v>
      </c>
      <c r="G254" s="13">
        <f t="shared" si="59"/>
        <v>21825720</v>
      </c>
      <c r="H254" s="178">
        <f t="shared" si="59"/>
        <v>17902200</v>
      </c>
      <c r="I254" s="186">
        <f t="shared" si="59"/>
        <v>11957733.93</v>
      </c>
      <c r="J254" s="187">
        <f t="shared" si="59"/>
        <v>11186915.96</v>
      </c>
      <c r="K254" s="188">
        <f t="shared" si="59"/>
        <v>9075037.879999999</v>
      </c>
      <c r="L254" s="226">
        <f t="shared" si="54"/>
        <v>0.5210787961182208</v>
      </c>
      <c r="M254" s="226">
        <f t="shared" si="55"/>
        <v>0.06262200398958016</v>
      </c>
      <c r="N254" s="225"/>
      <c r="O254" s="225"/>
      <c r="P254" s="225"/>
      <c r="Q254" s="225"/>
      <c r="R254" s="225"/>
      <c r="S254" s="225"/>
      <c r="T254" s="225"/>
    </row>
    <row r="255" spans="1:20" s="35" customFormat="1" ht="12.75">
      <c r="A255" s="36">
        <v>250</v>
      </c>
      <c r="B255" s="7"/>
      <c r="C255" s="7"/>
      <c r="D255" s="26" t="s">
        <v>366</v>
      </c>
      <c r="E255" s="2">
        <v>4310700</v>
      </c>
      <c r="F255" s="2">
        <v>4311240</v>
      </c>
      <c r="G255" s="2">
        <v>4311240</v>
      </c>
      <c r="H255" s="179">
        <v>3406600</v>
      </c>
      <c r="I255" s="189">
        <v>2302291.59</v>
      </c>
      <c r="J255" s="190">
        <v>2302291.59</v>
      </c>
      <c r="K255" s="191">
        <v>1837481.24</v>
      </c>
      <c r="L255" s="52">
        <f t="shared" si="54"/>
        <v>0.5340207434519999</v>
      </c>
      <c r="M255" s="52">
        <f t="shared" si="55"/>
        <v>0.012056976177772911</v>
      </c>
      <c r="N255" s="225"/>
      <c r="O255" s="225"/>
      <c r="P255" s="225"/>
      <c r="Q255" s="225"/>
      <c r="R255" s="225"/>
      <c r="S255" s="225"/>
      <c r="T255" s="225"/>
    </row>
    <row r="256" spans="1:20" s="35" customFormat="1" ht="25.5">
      <c r="A256" s="33">
        <v>251</v>
      </c>
      <c r="B256" s="7"/>
      <c r="C256" s="7"/>
      <c r="D256" s="26" t="s">
        <v>126</v>
      </c>
      <c r="E256" s="2"/>
      <c r="F256" s="2">
        <v>13500</v>
      </c>
      <c r="G256" s="2"/>
      <c r="H256" s="179"/>
      <c r="I256" s="189">
        <v>13402.55</v>
      </c>
      <c r="J256" s="190"/>
      <c r="K256" s="191"/>
      <c r="L256" s="52">
        <f t="shared" si="54"/>
        <v>0.9927814814814814</v>
      </c>
      <c r="M256" s="52">
        <f t="shared" si="55"/>
        <v>7.01884273796137E-05</v>
      </c>
      <c r="N256" s="225"/>
      <c r="O256" s="225"/>
      <c r="P256" s="225"/>
      <c r="Q256" s="225"/>
      <c r="R256" s="225"/>
      <c r="S256" s="225"/>
      <c r="T256" s="225"/>
    </row>
    <row r="257" spans="1:20" s="35" customFormat="1" ht="12.75">
      <c r="A257" s="36">
        <v>252</v>
      </c>
      <c r="B257" s="7"/>
      <c r="C257" s="7"/>
      <c r="D257" s="26" t="s">
        <v>367</v>
      </c>
      <c r="E257" s="2">
        <v>2460600</v>
      </c>
      <c r="F257" s="2">
        <v>2460780</v>
      </c>
      <c r="G257" s="2">
        <v>2460780</v>
      </c>
      <c r="H257" s="179">
        <v>2129700</v>
      </c>
      <c r="I257" s="189">
        <v>1229728.48</v>
      </c>
      <c r="J257" s="190">
        <v>1229728.48</v>
      </c>
      <c r="K257" s="191">
        <v>1033913.29</v>
      </c>
      <c r="L257" s="52">
        <f t="shared" si="54"/>
        <v>0.4997311746681946</v>
      </c>
      <c r="M257" s="52">
        <f t="shared" si="55"/>
        <v>0.006440021347812374</v>
      </c>
      <c r="N257" s="225"/>
      <c r="O257" s="225"/>
      <c r="P257" s="225"/>
      <c r="Q257" s="225"/>
      <c r="R257" s="225"/>
      <c r="S257" s="225"/>
      <c r="T257" s="225"/>
    </row>
    <row r="258" spans="1:20" s="35" customFormat="1" ht="12.75">
      <c r="A258" s="33">
        <v>253</v>
      </c>
      <c r="B258" s="7"/>
      <c r="C258" s="7"/>
      <c r="D258" s="23" t="s">
        <v>720</v>
      </c>
      <c r="E258" s="2">
        <v>1094814</v>
      </c>
      <c r="F258" s="2">
        <v>1094814</v>
      </c>
      <c r="G258" s="2"/>
      <c r="H258" s="179"/>
      <c r="I258" s="189">
        <v>743424.09</v>
      </c>
      <c r="J258" s="190">
        <v>0</v>
      </c>
      <c r="K258" s="191"/>
      <c r="L258" s="52">
        <f t="shared" si="54"/>
        <v>0.6790414536167787</v>
      </c>
      <c r="M258" s="52">
        <f t="shared" si="55"/>
        <v>0.003893271635115735</v>
      </c>
      <c r="N258" s="225"/>
      <c r="O258" s="225"/>
      <c r="P258" s="225"/>
      <c r="Q258" s="225"/>
      <c r="R258" s="225"/>
      <c r="S258" s="225"/>
      <c r="T258" s="225"/>
    </row>
    <row r="259" spans="1:20" s="35" customFormat="1" ht="12.75">
      <c r="A259" s="36">
        <v>254</v>
      </c>
      <c r="B259" s="7"/>
      <c r="C259" s="7"/>
      <c r="D259" s="26" t="s">
        <v>368</v>
      </c>
      <c r="E259" s="2">
        <v>2014600</v>
      </c>
      <c r="F259" s="2">
        <v>2039780</v>
      </c>
      <c r="G259" s="2">
        <v>2039780</v>
      </c>
      <c r="H259" s="179">
        <v>1654500</v>
      </c>
      <c r="I259" s="189">
        <v>1123134.34</v>
      </c>
      <c r="J259" s="190">
        <v>1123134.34</v>
      </c>
      <c r="K259" s="191">
        <v>855944.37</v>
      </c>
      <c r="L259" s="52">
        <f t="shared" si="54"/>
        <v>0.5506154291149046</v>
      </c>
      <c r="M259" s="52">
        <f t="shared" si="55"/>
        <v>0.0058817936184263715</v>
      </c>
      <c r="N259" s="225"/>
      <c r="O259" s="225"/>
      <c r="P259" s="225"/>
      <c r="Q259" s="225"/>
      <c r="R259" s="225"/>
      <c r="S259" s="225"/>
      <c r="T259" s="225"/>
    </row>
    <row r="260" spans="1:20" s="35" customFormat="1" ht="12.75">
      <c r="A260" s="33">
        <v>255</v>
      </c>
      <c r="B260" s="7"/>
      <c r="C260" s="7"/>
      <c r="D260" s="26" t="s">
        <v>369</v>
      </c>
      <c r="E260" s="2">
        <v>2048200</v>
      </c>
      <c r="F260" s="2">
        <v>2048380</v>
      </c>
      <c r="G260" s="2">
        <v>2048380</v>
      </c>
      <c r="H260" s="179">
        <v>1723600</v>
      </c>
      <c r="I260" s="189">
        <v>1106827.18</v>
      </c>
      <c r="J260" s="190">
        <v>1106827.18</v>
      </c>
      <c r="K260" s="191">
        <v>937520.27</v>
      </c>
      <c r="L260" s="52">
        <f t="shared" si="54"/>
        <v>0.5403427000849451</v>
      </c>
      <c r="M260" s="52">
        <f t="shared" si="55"/>
        <v>0.005796393906026287</v>
      </c>
      <c r="N260" s="225"/>
      <c r="O260" s="225"/>
      <c r="P260" s="225"/>
      <c r="Q260" s="225"/>
      <c r="R260" s="225"/>
      <c r="S260" s="225"/>
      <c r="T260" s="225"/>
    </row>
    <row r="261" spans="1:20" s="35" customFormat="1" ht="12.75">
      <c r="A261" s="36">
        <v>256</v>
      </c>
      <c r="B261" s="7"/>
      <c r="C261" s="7"/>
      <c r="D261" s="26" t="s">
        <v>370</v>
      </c>
      <c r="E261" s="2">
        <v>2704400</v>
      </c>
      <c r="F261" s="2">
        <v>2705030</v>
      </c>
      <c r="G261" s="2">
        <v>2705030</v>
      </c>
      <c r="H261" s="179">
        <v>2389100</v>
      </c>
      <c r="I261" s="189">
        <v>1375356.98</v>
      </c>
      <c r="J261" s="190">
        <v>1375356.98</v>
      </c>
      <c r="K261" s="191">
        <v>1174935.29</v>
      </c>
      <c r="L261" s="52">
        <f t="shared" si="54"/>
        <v>0.5084442612466405</v>
      </c>
      <c r="M261" s="52">
        <f t="shared" si="55"/>
        <v>0.007202669903247875</v>
      </c>
      <c r="N261" s="225"/>
      <c r="O261" s="225"/>
      <c r="P261" s="225"/>
      <c r="Q261" s="225"/>
      <c r="R261" s="225"/>
      <c r="S261" s="225"/>
      <c r="T261" s="225"/>
    </row>
    <row r="262" spans="1:20" s="35" customFormat="1" ht="12.75">
      <c r="A262" s="33">
        <v>257</v>
      </c>
      <c r="B262" s="7"/>
      <c r="C262" s="7"/>
      <c r="D262" s="26" t="s">
        <v>127</v>
      </c>
      <c r="E262" s="2"/>
      <c r="F262" s="2">
        <v>4000</v>
      </c>
      <c r="G262" s="2"/>
      <c r="H262" s="179"/>
      <c r="I262" s="189">
        <v>3991.51</v>
      </c>
      <c r="J262" s="190"/>
      <c r="K262" s="191"/>
      <c r="L262" s="52">
        <f t="shared" si="54"/>
        <v>0.9978775000000001</v>
      </c>
      <c r="M262" s="52">
        <f t="shared" si="55"/>
        <v>2.0903321365710396E-05</v>
      </c>
      <c r="N262" s="225"/>
      <c r="O262" s="225"/>
      <c r="P262" s="225"/>
      <c r="Q262" s="225"/>
      <c r="R262" s="225"/>
      <c r="S262" s="225"/>
      <c r="T262" s="225"/>
    </row>
    <row r="263" spans="1:20" s="35" customFormat="1" ht="12.75">
      <c r="A263" s="36">
        <v>258</v>
      </c>
      <c r="B263" s="7"/>
      <c r="C263" s="7"/>
      <c r="D263" s="26" t="s">
        <v>371</v>
      </c>
      <c r="E263" s="2">
        <v>2039600</v>
      </c>
      <c r="F263" s="2">
        <v>2039780</v>
      </c>
      <c r="G263" s="2">
        <v>2039780</v>
      </c>
      <c r="H263" s="179">
        <v>1679300</v>
      </c>
      <c r="I263" s="189">
        <v>1002133.41</v>
      </c>
      <c r="J263" s="190">
        <v>1002133.41</v>
      </c>
      <c r="K263" s="191">
        <v>783113.05</v>
      </c>
      <c r="L263" s="52">
        <f aca="true" t="shared" si="60" ref="L263:L326">I263/F263</f>
        <v>0.49129485042504584</v>
      </c>
      <c r="M263" s="52">
        <f aca="true" t="shared" si="61" ref="M263:M326">I263/$I$636</f>
        <v>0.005248118311251936</v>
      </c>
      <c r="N263" s="225"/>
      <c r="O263" s="225"/>
      <c r="P263" s="225"/>
      <c r="Q263" s="225"/>
      <c r="R263" s="225"/>
      <c r="S263" s="225"/>
      <c r="T263" s="225"/>
    </row>
    <row r="264" spans="1:20" s="35" customFormat="1" ht="12.75">
      <c r="A264" s="33">
        <v>259</v>
      </c>
      <c r="B264" s="7"/>
      <c r="C264" s="7"/>
      <c r="D264" s="26" t="s">
        <v>372</v>
      </c>
      <c r="E264" s="2">
        <v>2533400</v>
      </c>
      <c r="F264" s="2">
        <v>2533580</v>
      </c>
      <c r="G264" s="2">
        <v>2533580</v>
      </c>
      <c r="H264" s="179">
        <v>2239800</v>
      </c>
      <c r="I264" s="189">
        <v>1236214.75</v>
      </c>
      <c r="J264" s="190">
        <v>1236214.75</v>
      </c>
      <c r="K264" s="191">
        <v>1070138.27</v>
      </c>
      <c r="L264" s="52">
        <f t="shared" si="60"/>
        <v>0.4879319974107784</v>
      </c>
      <c r="M264" s="52">
        <f t="shared" si="61"/>
        <v>0.00647398959197931</v>
      </c>
      <c r="N264" s="225"/>
      <c r="O264" s="225"/>
      <c r="P264" s="225"/>
      <c r="Q264" s="225"/>
      <c r="R264" s="225"/>
      <c r="S264" s="225"/>
      <c r="T264" s="225"/>
    </row>
    <row r="265" spans="1:20" s="35" customFormat="1" ht="25.5">
      <c r="A265" s="36">
        <v>260</v>
      </c>
      <c r="B265" s="7"/>
      <c r="C265" s="7"/>
      <c r="D265" s="26" t="s">
        <v>128</v>
      </c>
      <c r="E265" s="2"/>
      <c r="F265" s="2">
        <v>160000</v>
      </c>
      <c r="G265" s="2">
        <v>160000</v>
      </c>
      <c r="H265" s="179"/>
      <c r="I265" s="189"/>
      <c r="J265" s="190"/>
      <c r="K265" s="191"/>
      <c r="L265" s="52">
        <f t="shared" si="60"/>
        <v>0</v>
      </c>
      <c r="M265" s="52">
        <f t="shared" si="61"/>
        <v>0</v>
      </c>
      <c r="N265" s="225"/>
      <c r="O265" s="225"/>
      <c r="P265" s="225"/>
      <c r="Q265" s="225"/>
      <c r="R265" s="225"/>
      <c r="S265" s="225"/>
      <c r="T265" s="225"/>
    </row>
    <row r="266" spans="1:20" s="35" customFormat="1" ht="12.75">
      <c r="A266" s="33">
        <v>261</v>
      </c>
      <c r="B266" s="7"/>
      <c r="C266" s="7"/>
      <c r="D266" s="26" t="s">
        <v>373</v>
      </c>
      <c r="E266" s="2">
        <v>1978300</v>
      </c>
      <c r="F266" s="2">
        <v>1978390</v>
      </c>
      <c r="G266" s="2">
        <v>1978390</v>
      </c>
      <c r="H266" s="179">
        <v>1725700</v>
      </c>
      <c r="I266" s="189">
        <v>1044765.4</v>
      </c>
      <c r="J266" s="190">
        <v>1044765.4</v>
      </c>
      <c r="K266" s="191">
        <v>893233.15</v>
      </c>
      <c r="L266" s="52">
        <f t="shared" si="60"/>
        <v>0.5280886983860614</v>
      </c>
      <c r="M266" s="52">
        <f t="shared" si="61"/>
        <v>0.005471379730471669</v>
      </c>
      <c r="N266" s="225"/>
      <c r="O266" s="225"/>
      <c r="P266" s="225"/>
      <c r="Q266" s="225"/>
      <c r="R266" s="225"/>
      <c r="S266" s="225"/>
      <c r="T266" s="225"/>
    </row>
    <row r="267" spans="1:20" s="37" customFormat="1" ht="12.75">
      <c r="A267" s="36">
        <v>262</v>
      </c>
      <c r="B267" s="7"/>
      <c r="C267" s="7"/>
      <c r="D267" s="26" t="s">
        <v>129</v>
      </c>
      <c r="E267" s="2"/>
      <c r="F267" s="2">
        <v>10000</v>
      </c>
      <c r="G267" s="2"/>
      <c r="H267" s="179"/>
      <c r="I267" s="189">
        <v>9999.82</v>
      </c>
      <c r="J267" s="190"/>
      <c r="K267" s="191"/>
      <c r="L267" s="52">
        <f t="shared" si="60"/>
        <v>0.9999819999999999</v>
      </c>
      <c r="M267" s="52">
        <f t="shared" si="61"/>
        <v>5.2368514937769946E-05</v>
      </c>
      <c r="N267" s="225"/>
      <c r="O267" s="225"/>
      <c r="P267" s="225"/>
      <c r="Q267" s="225"/>
      <c r="R267" s="225"/>
      <c r="S267" s="225"/>
      <c r="T267" s="225"/>
    </row>
    <row r="268" spans="1:20" s="35" customFormat="1" ht="25.5">
      <c r="A268" s="33">
        <v>263</v>
      </c>
      <c r="B268" s="7"/>
      <c r="C268" s="7"/>
      <c r="D268" s="26" t="s">
        <v>488</v>
      </c>
      <c r="E268" s="2">
        <v>690500</v>
      </c>
      <c r="F268" s="2">
        <v>690860</v>
      </c>
      <c r="G268" s="2">
        <v>690860</v>
      </c>
      <c r="H268" s="179">
        <v>594400</v>
      </c>
      <c r="I268" s="189">
        <v>313842.64</v>
      </c>
      <c r="J268" s="190">
        <v>313842.64</v>
      </c>
      <c r="K268" s="191">
        <v>279051.69</v>
      </c>
      <c r="L268" s="52">
        <f t="shared" si="60"/>
        <v>0.45427820397765106</v>
      </c>
      <c r="M268" s="52">
        <f t="shared" si="61"/>
        <v>0.0016435768824788004</v>
      </c>
      <c r="N268" s="225"/>
      <c r="O268" s="225"/>
      <c r="P268" s="225"/>
      <c r="Q268" s="225"/>
      <c r="R268" s="225"/>
      <c r="S268" s="225"/>
      <c r="T268" s="225"/>
    </row>
    <row r="269" spans="1:20" s="35" customFormat="1" ht="25.5">
      <c r="A269" s="36">
        <v>264</v>
      </c>
      <c r="B269" s="7"/>
      <c r="C269" s="7"/>
      <c r="D269" s="26" t="s">
        <v>374</v>
      </c>
      <c r="E269" s="2">
        <v>390100</v>
      </c>
      <c r="F269" s="2">
        <v>390100</v>
      </c>
      <c r="G269" s="2">
        <v>390100</v>
      </c>
      <c r="H269" s="179">
        <v>359500</v>
      </c>
      <c r="I269" s="189">
        <v>229429.25</v>
      </c>
      <c r="J269" s="190">
        <v>229429.25</v>
      </c>
      <c r="K269" s="191">
        <v>209707.26</v>
      </c>
      <c r="L269" s="52">
        <f t="shared" si="60"/>
        <v>0.5881293258138939</v>
      </c>
      <c r="M269" s="52">
        <f t="shared" si="61"/>
        <v>0.0012015085377323148</v>
      </c>
      <c r="N269" s="225"/>
      <c r="O269" s="225"/>
      <c r="P269" s="225"/>
      <c r="Q269" s="225"/>
      <c r="R269" s="225"/>
      <c r="S269" s="225"/>
      <c r="T269" s="225"/>
    </row>
    <row r="270" spans="1:20" s="35" customFormat="1" ht="12.75">
      <c r="A270" s="33">
        <v>265</v>
      </c>
      <c r="B270" s="7"/>
      <c r="C270" s="7"/>
      <c r="D270" s="19" t="s">
        <v>119</v>
      </c>
      <c r="E270" s="2">
        <v>99000</v>
      </c>
      <c r="F270" s="2">
        <v>99000</v>
      </c>
      <c r="G270" s="2">
        <v>99000</v>
      </c>
      <c r="H270" s="179"/>
      <c r="I270" s="189">
        <v>69774.94</v>
      </c>
      <c r="J270" s="190">
        <v>69774.94</v>
      </c>
      <c r="K270" s="191"/>
      <c r="L270" s="52">
        <f t="shared" si="60"/>
        <v>0.7047973737373737</v>
      </c>
      <c r="M270" s="52">
        <f t="shared" si="61"/>
        <v>0.00036540757610357006</v>
      </c>
      <c r="N270" s="225"/>
      <c r="O270" s="225"/>
      <c r="P270" s="225"/>
      <c r="Q270" s="225"/>
      <c r="R270" s="225"/>
      <c r="S270" s="225"/>
      <c r="T270" s="225"/>
    </row>
    <row r="271" spans="1:20" s="35" customFormat="1" ht="12.75">
      <c r="A271" s="36">
        <v>266</v>
      </c>
      <c r="B271" s="7"/>
      <c r="C271" s="7"/>
      <c r="D271" s="26" t="s">
        <v>375</v>
      </c>
      <c r="E271" s="2">
        <v>368800</v>
      </c>
      <c r="F271" s="2">
        <v>368800</v>
      </c>
      <c r="G271" s="2">
        <v>368800</v>
      </c>
      <c r="H271" s="179"/>
      <c r="I271" s="189">
        <v>153417</v>
      </c>
      <c r="J271" s="190">
        <v>153417</v>
      </c>
      <c r="K271" s="191"/>
      <c r="L271" s="52">
        <f t="shared" si="60"/>
        <v>0.41598969631236443</v>
      </c>
      <c r="M271" s="52">
        <f t="shared" si="61"/>
        <v>0.0008034365074779199</v>
      </c>
      <c r="N271" s="225"/>
      <c r="O271" s="225"/>
      <c r="P271" s="225"/>
      <c r="Q271" s="225"/>
      <c r="R271" s="225"/>
      <c r="S271" s="225"/>
      <c r="T271" s="225"/>
    </row>
    <row r="272" spans="1:20" s="35" customFormat="1" ht="12.75">
      <c r="A272" s="33">
        <v>267</v>
      </c>
      <c r="B272" s="7"/>
      <c r="C272" s="16">
        <v>80111</v>
      </c>
      <c r="D272" s="27" t="s">
        <v>376</v>
      </c>
      <c r="E272" s="13">
        <f aca="true" t="shared" si="62" ref="E272:K272">SUM(E273:E274)</f>
        <v>1455200</v>
      </c>
      <c r="F272" s="13">
        <f t="shared" si="62"/>
        <v>1443843</v>
      </c>
      <c r="G272" s="13">
        <f t="shared" si="62"/>
        <v>1443843</v>
      </c>
      <c r="H272" s="178">
        <f t="shared" si="62"/>
        <v>1298400</v>
      </c>
      <c r="I272" s="186">
        <f t="shared" si="62"/>
        <v>725949.81</v>
      </c>
      <c r="J272" s="187">
        <f t="shared" si="62"/>
        <v>725949.81</v>
      </c>
      <c r="K272" s="188">
        <f t="shared" si="62"/>
        <v>659254.77</v>
      </c>
      <c r="L272" s="226">
        <f t="shared" si="60"/>
        <v>0.502789991709625</v>
      </c>
      <c r="M272" s="226">
        <f t="shared" si="61"/>
        <v>0.0038017597785816406</v>
      </c>
      <c r="N272" s="225"/>
      <c r="O272" s="225"/>
      <c r="P272" s="225"/>
      <c r="Q272" s="225"/>
      <c r="R272" s="225"/>
      <c r="S272" s="225"/>
      <c r="T272" s="225"/>
    </row>
    <row r="273" spans="1:20" s="35" customFormat="1" ht="25.5">
      <c r="A273" s="36">
        <v>268</v>
      </c>
      <c r="B273" s="7"/>
      <c r="C273" s="7"/>
      <c r="D273" s="26" t="s">
        <v>377</v>
      </c>
      <c r="E273" s="2">
        <v>1455200</v>
      </c>
      <c r="F273" s="2">
        <v>1441480</v>
      </c>
      <c r="G273" s="2">
        <v>1441480</v>
      </c>
      <c r="H273" s="179">
        <v>1298400</v>
      </c>
      <c r="I273" s="189">
        <v>723586.93</v>
      </c>
      <c r="J273" s="190">
        <v>723586.93</v>
      </c>
      <c r="K273" s="191">
        <v>659254.77</v>
      </c>
      <c r="L273" s="52">
        <f t="shared" si="60"/>
        <v>0.5019750048561201</v>
      </c>
      <c r="M273" s="52">
        <f t="shared" si="61"/>
        <v>0.0037893855041870855</v>
      </c>
      <c r="N273" s="225"/>
      <c r="O273" s="225"/>
      <c r="P273" s="225"/>
      <c r="Q273" s="225"/>
      <c r="R273" s="225"/>
      <c r="S273" s="225"/>
      <c r="T273" s="225"/>
    </row>
    <row r="274" spans="1:20" s="35" customFormat="1" ht="12.75">
      <c r="A274" s="33">
        <v>269</v>
      </c>
      <c r="B274" s="7"/>
      <c r="C274" s="7"/>
      <c r="D274" s="19" t="s">
        <v>119</v>
      </c>
      <c r="E274" s="2"/>
      <c r="F274" s="2">
        <v>2363</v>
      </c>
      <c r="G274" s="2">
        <v>2363</v>
      </c>
      <c r="H274" s="179"/>
      <c r="I274" s="189">
        <v>2362.88</v>
      </c>
      <c r="J274" s="190">
        <v>2362.88</v>
      </c>
      <c r="K274" s="191"/>
      <c r="L274" s="52">
        <f t="shared" si="60"/>
        <v>0.9999492170969108</v>
      </c>
      <c r="M274" s="52">
        <f t="shared" si="61"/>
        <v>1.2374274394554889E-05</v>
      </c>
      <c r="N274" s="225"/>
      <c r="O274" s="225"/>
      <c r="P274" s="225"/>
      <c r="Q274" s="225"/>
      <c r="R274" s="225"/>
      <c r="S274" s="225"/>
      <c r="T274" s="225"/>
    </row>
    <row r="275" spans="1:20" s="35" customFormat="1" ht="12.75">
      <c r="A275" s="36">
        <v>270</v>
      </c>
      <c r="B275" s="16"/>
      <c r="C275" s="16">
        <v>80113</v>
      </c>
      <c r="D275" s="27" t="s">
        <v>378</v>
      </c>
      <c r="E275" s="13">
        <f aca="true" t="shared" si="63" ref="E275:K275">SUM(E276:E283)</f>
        <v>319900</v>
      </c>
      <c r="F275" s="13">
        <f t="shared" si="63"/>
        <v>359900</v>
      </c>
      <c r="G275" s="13">
        <f t="shared" si="63"/>
        <v>359900</v>
      </c>
      <c r="H275" s="178">
        <f t="shared" si="63"/>
        <v>118800</v>
      </c>
      <c r="I275" s="186">
        <f t="shared" si="63"/>
        <v>128599.42000000001</v>
      </c>
      <c r="J275" s="187">
        <f t="shared" si="63"/>
        <v>128599.42000000001</v>
      </c>
      <c r="K275" s="188">
        <f t="shared" si="63"/>
        <v>54592.94</v>
      </c>
      <c r="L275" s="226">
        <f t="shared" si="60"/>
        <v>0.3573198666296194</v>
      </c>
      <c r="M275" s="226">
        <f t="shared" si="61"/>
        <v>0.000673468187153224</v>
      </c>
      <c r="N275" s="225"/>
      <c r="O275" s="225"/>
      <c r="P275" s="225"/>
      <c r="Q275" s="225"/>
      <c r="R275" s="225"/>
      <c r="S275" s="225"/>
      <c r="T275" s="225"/>
    </row>
    <row r="276" spans="1:20" s="35" customFormat="1" ht="12.75">
      <c r="A276" s="33">
        <v>271</v>
      </c>
      <c r="B276" s="7"/>
      <c r="C276" s="7"/>
      <c r="D276" s="26" t="s">
        <v>367</v>
      </c>
      <c r="E276" s="2">
        <v>210500</v>
      </c>
      <c r="F276" s="2">
        <v>210500</v>
      </c>
      <c r="G276" s="2">
        <v>210500</v>
      </c>
      <c r="H276" s="179">
        <v>104500</v>
      </c>
      <c r="I276" s="189">
        <v>90465.21</v>
      </c>
      <c r="J276" s="190">
        <v>90465.21</v>
      </c>
      <c r="K276" s="191">
        <v>51974.01</v>
      </c>
      <c r="L276" s="52">
        <f t="shared" si="60"/>
        <v>0.42976346793349174</v>
      </c>
      <c r="M276" s="52">
        <f t="shared" si="61"/>
        <v>0.0004737613978285105</v>
      </c>
      <c r="N276" s="225"/>
      <c r="O276" s="225"/>
      <c r="P276" s="225"/>
      <c r="Q276" s="225"/>
      <c r="R276" s="225"/>
      <c r="S276" s="225"/>
      <c r="T276" s="225"/>
    </row>
    <row r="277" spans="1:20" s="35" customFormat="1" ht="12.75">
      <c r="A277" s="36">
        <v>272</v>
      </c>
      <c r="B277" s="7"/>
      <c r="C277" s="7"/>
      <c r="D277" s="26" t="s">
        <v>368</v>
      </c>
      <c r="E277" s="2">
        <v>2400</v>
      </c>
      <c r="F277" s="2">
        <v>2400</v>
      </c>
      <c r="G277" s="2">
        <v>2400</v>
      </c>
      <c r="H277" s="179"/>
      <c r="I277" s="189">
        <v>919.2</v>
      </c>
      <c r="J277" s="190">
        <v>919.2</v>
      </c>
      <c r="K277" s="191"/>
      <c r="L277" s="52">
        <f t="shared" si="60"/>
        <v>0.383</v>
      </c>
      <c r="M277" s="52">
        <f t="shared" si="61"/>
        <v>4.813800541489561E-06</v>
      </c>
      <c r="N277" s="225"/>
      <c r="O277" s="225"/>
      <c r="P277" s="225"/>
      <c r="Q277" s="225"/>
      <c r="R277" s="225"/>
      <c r="S277" s="225"/>
      <c r="T277" s="225"/>
    </row>
    <row r="278" spans="1:20" s="35" customFormat="1" ht="12.75">
      <c r="A278" s="33">
        <v>273</v>
      </c>
      <c r="B278" s="7"/>
      <c r="C278" s="7"/>
      <c r="D278" s="26" t="s">
        <v>369</v>
      </c>
      <c r="E278" s="2">
        <v>20800</v>
      </c>
      <c r="F278" s="2">
        <v>20800</v>
      </c>
      <c r="G278" s="2">
        <v>20800</v>
      </c>
      <c r="H278" s="179"/>
      <c r="I278" s="189">
        <v>7350</v>
      </c>
      <c r="J278" s="190">
        <v>7350</v>
      </c>
      <c r="K278" s="191"/>
      <c r="L278" s="52">
        <f t="shared" si="60"/>
        <v>0.35336538461538464</v>
      </c>
      <c r="M278" s="52">
        <f t="shared" si="61"/>
        <v>3.84915513271848E-05</v>
      </c>
      <c r="N278" s="225"/>
      <c r="O278" s="225"/>
      <c r="P278" s="225"/>
      <c r="Q278" s="225"/>
      <c r="R278" s="225"/>
      <c r="S278" s="225"/>
      <c r="T278" s="225"/>
    </row>
    <row r="279" spans="1:20" s="35" customFormat="1" ht="12.75">
      <c r="A279" s="36">
        <v>274</v>
      </c>
      <c r="B279" s="7"/>
      <c r="C279" s="7"/>
      <c r="D279" s="26" t="s">
        <v>370</v>
      </c>
      <c r="E279" s="2">
        <v>30000</v>
      </c>
      <c r="F279" s="2">
        <v>30000</v>
      </c>
      <c r="G279" s="2">
        <v>30000</v>
      </c>
      <c r="H279" s="179"/>
      <c r="I279" s="189">
        <v>9690.6</v>
      </c>
      <c r="J279" s="190">
        <v>9690.6</v>
      </c>
      <c r="K279" s="191"/>
      <c r="L279" s="52">
        <f t="shared" si="60"/>
        <v>0.32302000000000003</v>
      </c>
      <c r="M279" s="52">
        <f t="shared" si="61"/>
        <v>5.0749146570233616E-05</v>
      </c>
      <c r="N279" s="225"/>
      <c r="O279" s="225"/>
      <c r="P279" s="225"/>
      <c r="Q279" s="225"/>
      <c r="R279" s="225"/>
      <c r="S279" s="225"/>
      <c r="T279" s="225"/>
    </row>
    <row r="280" spans="1:20" s="35" customFormat="1" ht="12.75">
      <c r="A280" s="33">
        <v>275</v>
      </c>
      <c r="B280" s="7"/>
      <c r="C280" s="7"/>
      <c r="D280" s="26" t="s">
        <v>371</v>
      </c>
      <c r="E280" s="2">
        <v>13000</v>
      </c>
      <c r="F280" s="2">
        <v>13000</v>
      </c>
      <c r="G280" s="2">
        <v>13000</v>
      </c>
      <c r="H280" s="179"/>
      <c r="I280" s="189">
        <v>3935.8</v>
      </c>
      <c r="J280" s="190">
        <v>3935.8</v>
      </c>
      <c r="K280" s="191"/>
      <c r="L280" s="52">
        <f t="shared" si="60"/>
        <v>0.30275384615384615</v>
      </c>
      <c r="M280" s="52">
        <f t="shared" si="61"/>
        <v>2.0611571117487612E-05</v>
      </c>
      <c r="N280" s="225"/>
      <c r="O280" s="225"/>
      <c r="P280" s="225"/>
      <c r="Q280" s="225"/>
      <c r="R280" s="225"/>
      <c r="S280" s="225"/>
      <c r="T280" s="225"/>
    </row>
    <row r="281" spans="1:20" s="35" customFormat="1" ht="12.75">
      <c r="A281" s="36">
        <v>276</v>
      </c>
      <c r="B281" s="7"/>
      <c r="C281" s="7"/>
      <c r="D281" s="26" t="s">
        <v>372</v>
      </c>
      <c r="E281" s="2">
        <v>30100</v>
      </c>
      <c r="F281" s="2">
        <v>30100</v>
      </c>
      <c r="G281" s="2">
        <v>30100</v>
      </c>
      <c r="H281" s="179">
        <v>14300</v>
      </c>
      <c r="I281" s="189">
        <v>11924.93</v>
      </c>
      <c r="J281" s="190">
        <v>11924.93</v>
      </c>
      <c r="K281" s="191">
        <v>2618.93</v>
      </c>
      <c r="L281" s="52">
        <f t="shared" si="60"/>
        <v>0.39617707641196015</v>
      </c>
      <c r="M281" s="52">
        <f t="shared" si="61"/>
        <v>6.245021158749468E-05</v>
      </c>
      <c r="N281" s="225"/>
      <c r="O281" s="225"/>
      <c r="P281" s="225"/>
      <c r="Q281" s="225"/>
      <c r="R281" s="225"/>
      <c r="S281" s="225"/>
      <c r="T281" s="225"/>
    </row>
    <row r="282" spans="1:20" s="35" customFormat="1" ht="25.5">
      <c r="A282" s="33">
        <v>277</v>
      </c>
      <c r="B282" s="7"/>
      <c r="C282" s="7"/>
      <c r="D282" s="26" t="s">
        <v>488</v>
      </c>
      <c r="E282" s="2">
        <v>7600</v>
      </c>
      <c r="F282" s="2">
        <v>7600</v>
      </c>
      <c r="G282" s="2">
        <v>7600</v>
      </c>
      <c r="H282" s="179"/>
      <c r="I282" s="189">
        <v>2760</v>
      </c>
      <c r="J282" s="190">
        <v>2760</v>
      </c>
      <c r="K282" s="191"/>
      <c r="L282" s="52">
        <f t="shared" si="60"/>
        <v>0.3631578947368421</v>
      </c>
      <c r="M282" s="52">
        <f t="shared" si="61"/>
        <v>1.4453970294289804E-05</v>
      </c>
      <c r="N282" s="225"/>
      <c r="O282" s="225"/>
      <c r="P282" s="225"/>
      <c r="Q282" s="225"/>
      <c r="R282" s="225"/>
      <c r="S282" s="225"/>
      <c r="T282" s="225"/>
    </row>
    <row r="283" spans="1:20" s="35" customFormat="1" ht="25.5">
      <c r="A283" s="36">
        <v>278</v>
      </c>
      <c r="B283" s="7"/>
      <c r="C283" s="7"/>
      <c r="D283" s="26" t="s">
        <v>130</v>
      </c>
      <c r="E283" s="2">
        <v>5500</v>
      </c>
      <c r="F283" s="2">
        <v>45500</v>
      </c>
      <c r="G283" s="2">
        <v>45500</v>
      </c>
      <c r="H283" s="179"/>
      <c r="I283" s="189">
        <v>1553.68</v>
      </c>
      <c r="J283" s="190">
        <v>1553.68</v>
      </c>
      <c r="K283" s="191"/>
      <c r="L283" s="52">
        <f t="shared" si="60"/>
        <v>0.03414681318681319</v>
      </c>
      <c r="M283" s="52">
        <f t="shared" si="61"/>
        <v>8.136537886533399E-06</v>
      </c>
      <c r="N283" s="225"/>
      <c r="O283" s="225"/>
      <c r="P283" s="225"/>
      <c r="Q283" s="225"/>
      <c r="R283" s="225"/>
      <c r="S283" s="225"/>
      <c r="T283" s="225"/>
    </row>
    <row r="284" spans="1:20" s="35" customFormat="1" ht="12.75">
      <c r="A284" s="33">
        <v>279</v>
      </c>
      <c r="B284" s="16"/>
      <c r="C284" s="16">
        <v>80120</v>
      </c>
      <c r="D284" s="18" t="s">
        <v>379</v>
      </c>
      <c r="E284" s="13">
        <f aca="true" t="shared" si="64" ref="E284:K284">SUM(E285:E297)</f>
        <v>22476900</v>
      </c>
      <c r="F284" s="13">
        <f t="shared" si="64"/>
        <v>23358560</v>
      </c>
      <c r="G284" s="13">
        <f t="shared" si="64"/>
        <v>21920560</v>
      </c>
      <c r="H284" s="178">
        <f t="shared" si="64"/>
        <v>16554800</v>
      </c>
      <c r="I284" s="186">
        <f t="shared" si="64"/>
        <v>10744231.36</v>
      </c>
      <c r="J284" s="187">
        <f t="shared" si="64"/>
        <v>10670495.03</v>
      </c>
      <c r="K284" s="188">
        <f t="shared" si="64"/>
        <v>7977260.25</v>
      </c>
      <c r="L284" s="226">
        <f t="shared" si="60"/>
        <v>0.4599697652595023</v>
      </c>
      <c r="M284" s="226">
        <f t="shared" si="61"/>
        <v>0.056266956852324974</v>
      </c>
      <c r="N284" s="225"/>
      <c r="O284" s="225"/>
      <c r="P284" s="225"/>
      <c r="Q284" s="225"/>
      <c r="R284" s="225"/>
      <c r="S284" s="225"/>
      <c r="T284" s="225"/>
    </row>
    <row r="285" spans="1:20" s="35" customFormat="1" ht="12.75">
      <c r="A285" s="36">
        <v>280</v>
      </c>
      <c r="B285" s="7"/>
      <c r="C285" s="7"/>
      <c r="D285" s="19" t="s">
        <v>489</v>
      </c>
      <c r="E285" s="2">
        <v>2815500</v>
      </c>
      <c r="F285" s="2">
        <v>2819830</v>
      </c>
      <c r="G285" s="2">
        <v>2819830</v>
      </c>
      <c r="H285" s="179">
        <v>2462700</v>
      </c>
      <c r="I285" s="189">
        <v>1438054.7</v>
      </c>
      <c r="J285" s="190">
        <v>1438054.7</v>
      </c>
      <c r="K285" s="191">
        <v>1229644.55</v>
      </c>
      <c r="L285" s="52">
        <f t="shared" si="60"/>
        <v>0.5099792186053769</v>
      </c>
      <c r="M285" s="52">
        <f t="shared" si="61"/>
        <v>0.007531014462088346</v>
      </c>
      <c r="N285" s="225"/>
      <c r="O285" s="225"/>
      <c r="P285" s="225"/>
      <c r="Q285" s="225"/>
      <c r="R285" s="225"/>
      <c r="S285" s="225"/>
      <c r="T285" s="225"/>
    </row>
    <row r="286" spans="1:20" s="35" customFormat="1" ht="25.5">
      <c r="A286" s="33">
        <v>281</v>
      </c>
      <c r="B286" s="7"/>
      <c r="C286" s="7"/>
      <c r="D286" s="19" t="s">
        <v>131</v>
      </c>
      <c r="E286" s="2"/>
      <c r="F286" s="2">
        <v>17200</v>
      </c>
      <c r="G286" s="2">
        <v>17200</v>
      </c>
      <c r="H286" s="179"/>
      <c r="I286" s="189">
        <v>17200</v>
      </c>
      <c r="J286" s="190">
        <v>17200</v>
      </c>
      <c r="K286" s="191"/>
      <c r="L286" s="52">
        <f t="shared" si="60"/>
        <v>1</v>
      </c>
      <c r="M286" s="52">
        <f t="shared" si="61"/>
        <v>9.007546705137123E-05</v>
      </c>
      <c r="N286" s="225"/>
      <c r="O286" s="225"/>
      <c r="P286" s="225"/>
      <c r="Q286" s="225"/>
      <c r="R286" s="225"/>
      <c r="S286" s="225"/>
      <c r="T286" s="225"/>
    </row>
    <row r="287" spans="1:20" s="35" customFormat="1" ht="12.75">
      <c r="A287" s="36">
        <v>282</v>
      </c>
      <c r="B287" s="7"/>
      <c r="C287" s="7"/>
      <c r="D287" s="19" t="s">
        <v>490</v>
      </c>
      <c r="E287" s="2">
        <v>4659900</v>
      </c>
      <c r="F287" s="2">
        <v>4666360</v>
      </c>
      <c r="G287" s="2">
        <v>4666360</v>
      </c>
      <c r="H287" s="179">
        <v>4031900</v>
      </c>
      <c r="I287" s="189">
        <v>2359645.82</v>
      </c>
      <c r="J287" s="190">
        <v>2359645.82</v>
      </c>
      <c r="K287" s="191">
        <v>1959223.3</v>
      </c>
      <c r="L287" s="52">
        <f t="shared" si="60"/>
        <v>0.5056716198493043</v>
      </c>
      <c r="M287" s="52">
        <f t="shared" si="61"/>
        <v>0.012357337169320689</v>
      </c>
      <c r="N287" s="225"/>
      <c r="O287" s="225"/>
      <c r="P287" s="225"/>
      <c r="Q287" s="225"/>
      <c r="R287" s="225"/>
      <c r="S287" s="225"/>
      <c r="T287" s="225"/>
    </row>
    <row r="288" spans="1:20" s="35" customFormat="1" ht="25.5">
      <c r="A288" s="33">
        <v>283</v>
      </c>
      <c r="B288" s="7"/>
      <c r="C288" s="7"/>
      <c r="D288" s="19" t="s">
        <v>491</v>
      </c>
      <c r="E288" s="2">
        <v>2318400</v>
      </c>
      <c r="F288" s="2">
        <v>2322950</v>
      </c>
      <c r="G288" s="2">
        <v>2322950</v>
      </c>
      <c r="H288" s="179">
        <v>1994100</v>
      </c>
      <c r="I288" s="189">
        <v>1179013.27</v>
      </c>
      <c r="J288" s="190">
        <v>1179013.27</v>
      </c>
      <c r="K288" s="191">
        <v>982069.77</v>
      </c>
      <c r="L288" s="52">
        <f t="shared" si="60"/>
        <v>0.5075499989237823</v>
      </c>
      <c r="M288" s="52">
        <f t="shared" si="61"/>
        <v>0.006174428543896189</v>
      </c>
      <c r="N288" s="225"/>
      <c r="O288" s="225"/>
      <c r="P288" s="225"/>
      <c r="Q288" s="225"/>
      <c r="R288" s="225"/>
      <c r="S288" s="225"/>
      <c r="T288" s="225"/>
    </row>
    <row r="289" spans="1:20" s="35" customFormat="1" ht="38.25">
      <c r="A289" s="36">
        <v>284</v>
      </c>
      <c r="B289" s="7"/>
      <c r="C289" s="7"/>
      <c r="D289" s="19" t="s">
        <v>132</v>
      </c>
      <c r="E289" s="2">
        <v>800000</v>
      </c>
      <c r="F289" s="2">
        <v>1368000</v>
      </c>
      <c r="G289" s="2"/>
      <c r="H289" s="179"/>
      <c r="I289" s="189">
        <v>61736.34</v>
      </c>
      <c r="J289" s="190"/>
      <c r="K289" s="191"/>
      <c r="L289" s="52">
        <f t="shared" si="60"/>
        <v>0.045128903508771925</v>
      </c>
      <c r="M289" s="52">
        <f t="shared" si="61"/>
        <v>0.0003233098639268751</v>
      </c>
      <c r="N289" s="225"/>
      <c r="O289" s="225"/>
      <c r="P289" s="225"/>
      <c r="Q289" s="225"/>
      <c r="R289" s="225"/>
      <c r="S289" s="225"/>
      <c r="T289" s="225"/>
    </row>
    <row r="290" spans="1:20" s="35" customFormat="1" ht="38.25">
      <c r="A290" s="33">
        <v>285</v>
      </c>
      <c r="B290" s="7"/>
      <c r="C290" s="7"/>
      <c r="D290" s="19" t="s">
        <v>133</v>
      </c>
      <c r="E290" s="2"/>
      <c r="F290" s="2">
        <v>58000</v>
      </c>
      <c r="G290" s="2"/>
      <c r="H290" s="179"/>
      <c r="I290" s="189"/>
      <c r="J290" s="190"/>
      <c r="K290" s="191"/>
      <c r="L290" s="52">
        <f t="shared" si="60"/>
        <v>0</v>
      </c>
      <c r="M290" s="52">
        <f t="shared" si="61"/>
        <v>0</v>
      </c>
      <c r="N290" s="225"/>
      <c r="O290" s="225"/>
      <c r="P290" s="225"/>
      <c r="Q290" s="225"/>
      <c r="R290" s="225"/>
      <c r="S290" s="225"/>
      <c r="T290" s="225"/>
    </row>
    <row r="291" spans="1:20" s="35" customFormat="1" ht="38.25">
      <c r="A291" s="36">
        <v>286</v>
      </c>
      <c r="B291" s="7"/>
      <c r="C291" s="7"/>
      <c r="D291" s="19" t="s">
        <v>134</v>
      </c>
      <c r="E291" s="2"/>
      <c r="F291" s="2">
        <v>46600</v>
      </c>
      <c r="G291" s="2">
        <v>46600</v>
      </c>
      <c r="H291" s="179"/>
      <c r="I291" s="189"/>
      <c r="J291" s="190"/>
      <c r="K291" s="191"/>
      <c r="L291" s="52">
        <f t="shared" si="60"/>
        <v>0</v>
      </c>
      <c r="M291" s="52">
        <f t="shared" si="61"/>
        <v>0</v>
      </c>
      <c r="N291" s="225"/>
      <c r="O291" s="225"/>
      <c r="P291" s="225"/>
      <c r="Q291" s="225"/>
      <c r="R291" s="225"/>
      <c r="S291" s="225"/>
      <c r="T291" s="225"/>
    </row>
    <row r="292" spans="1:20" s="35" customFormat="1" ht="38.25">
      <c r="A292" s="33">
        <v>287</v>
      </c>
      <c r="B292" s="7"/>
      <c r="C292" s="7"/>
      <c r="D292" s="19" t="s">
        <v>503</v>
      </c>
      <c r="E292" s="2">
        <v>1793800</v>
      </c>
      <c r="F292" s="2">
        <v>1781300</v>
      </c>
      <c r="G292" s="2">
        <v>1781300</v>
      </c>
      <c r="H292" s="179">
        <v>1522500</v>
      </c>
      <c r="I292" s="189">
        <v>829328.27</v>
      </c>
      <c r="J292" s="190">
        <v>829328.27</v>
      </c>
      <c r="K292" s="191">
        <v>699399.67</v>
      </c>
      <c r="L292" s="52">
        <f t="shared" si="60"/>
        <v>0.46557473193734916</v>
      </c>
      <c r="M292" s="52">
        <f t="shared" si="61"/>
        <v>0.004343147166229983</v>
      </c>
      <c r="N292" s="225"/>
      <c r="O292" s="225"/>
      <c r="P292" s="225"/>
      <c r="Q292" s="225"/>
      <c r="R292" s="225"/>
      <c r="S292" s="225"/>
      <c r="T292" s="225"/>
    </row>
    <row r="293" spans="1:20" s="35" customFormat="1" ht="25.5">
      <c r="A293" s="36">
        <v>288</v>
      </c>
      <c r="B293" s="7"/>
      <c r="C293" s="7"/>
      <c r="D293" s="19" t="s">
        <v>504</v>
      </c>
      <c r="E293" s="2">
        <v>4886100</v>
      </c>
      <c r="F293" s="2">
        <v>4902120</v>
      </c>
      <c r="G293" s="2">
        <v>4902120</v>
      </c>
      <c r="H293" s="179">
        <v>4400200</v>
      </c>
      <c r="I293" s="189">
        <v>2465337.7</v>
      </c>
      <c r="J293" s="190">
        <v>2465337.7</v>
      </c>
      <c r="K293" s="191">
        <v>2131636.41</v>
      </c>
      <c r="L293" s="52">
        <f t="shared" si="60"/>
        <v>0.5029125562001746</v>
      </c>
      <c r="M293" s="52">
        <f t="shared" si="61"/>
        <v>0.012910839812026358</v>
      </c>
      <c r="N293" s="225"/>
      <c r="O293" s="225"/>
      <c r="P293" s="225"/>
      <c r="Q293" s="225"/>
      <c r="R293" s="225"/>
      <c r="S293" s="225"/>
      <c r="T293" s="225"/>
    </row>
    <row r="294" spans="1:20" s="35" customFormat="1" ht="25.5">
      <c r="A294" s="33">
        <v>289</v>
      </c>
      <c r="B294" s="7"/>
      <c r="C294" s="7"/>
      <c r="D294" s="19" t="s">
        <v>135</v>
      </c>
      <c r="E294" s="2">
        <v>650000</v>
      </c>
      <c r="F294" s="2">
        <v>820000</v>
      </c>
      <c r="G294" s="2">
        <v>820000</v>
      </c>
      <c r="H294" s="179"/>
      <c r="I294" s="189">
        <v>12200</v>
      </c>
      <c r="J294" s="190">
        <v>12200</v>
      </c>
      <c r="K294" s="191"/>
      <c r="L294" s="52">
        <f t="shared" si="60"/>
        <v>0.014878048780487804</v>
      </c>
      <c r="M294" s="52">
        <f t="shared" si="61"/>
        <v>6.389073825736797E-05</v>
      </c>
      <c r="N294" s="225"/>
      <c r="O294" s="225"/>
      <c r="P294" s="225"/>
      <c r="Q294" s="225"/>
      <c r="R294" s="225"/>
      <c r="S294" s="225"/>
      <c r="T294" s="225"/>
    </row>
    <row r="295" spans="1:20" s="35" customFormat="1" ht="12.75">
      <c r="A295" s="36">
        <v>290</v>
      </c>
      <c r="B295" s="7"/>
      <c r="C295" s="7"/>
      <c r="D295" s="19" t="s">
        <v>505</v>
      </c>
      <c r="E295" s="2">
        <v>2844300</v>
      </c>
      <c r="F295" s="2">
        <v>2835300</v>
      </c>
      <c r="G295" s="2">
        <v>2835300</v>
      </c>
      <c r="H295" s="179">
        <v>2143400</v>
      </c>
      <c r="I295" s="189">
        <v>1332842.27</v>
      </c>
      <c r="J295" s="190">
        <v>1332842.27</v>
      </c>
      <c r="K295" s="191">
        <v>975286.55</v>
      </c>
      <c r="L295" s="52">
        <f t="shared" si="60"/>
        <v>0.47008862201530704</v>
      </c>
      <c r="M295" s="52">
        <f t="shared" si="61"/>
        <v>0.006980022673026736</v>
      </c>
      <c r="N295" s="225"/>
      <c r="O295" s="225"/>
      <c r="P295" s="225"/>
      <c r="Q295" s="225"/>
      <c r="R295" s="225"/>
      <c r="S295" s="225"/>
      <c r="T295" s="225"/>
    </row>
    <row r="296" spans="1:20" s="35" customFormat="1" ht="12.75">
      <c r="A296" s="33">
        <v>291</v>
      </c>
      <c r="B296" s="7"/>
      <c r="C296" s="7"/>
      <c r="D296" s="19" t="s">
        <v>136</v>
      </c>
      <c r="E296" s="2"/>
      <c r="F296" s="2">
        <v>12000</v>
      </c>
      <c r="G296" s="2"/>
      <c r="H296" s="179"/>
      <c r="I296" s="189">
        <v>11999.99</v>
      </c>
      <c r="J296" s="190"/>
      <c r="K296" s="191"/>
      <c r="L296" s="52">
        <f t="shared" si="60"/>
        <v>0.9999991666666667</v>
      </c>
      <c r="M296" s="52">
        <f t="shared" si="61"/>
        <v>6.284329673615025E-05</v>
      </c>
      <c r="N296" s="225"/>
      <c r="O296" s="225"/>
      <c r="P296" s="225"/>
      <c r="Q296" s="225"/>
      <c r="R296" s="225"/>
      <c r="S296" s="225"/>
      <c r="T296" s="225"/>
    </row>
    <row r="297" spans="1:20" s="37" customFormat="1" ht="12.75">
      <c r="A297" s="36">
        <v>292</v>
      </c>
      <c r="B297" s="7"/>
      <c r="C297" s="7"/>
      <c r="D297" s="19" t="s">
        <v>380</v>
      </c>
      <c r="E297" s="2">
        <v>1708900</v>
      </c>
      <c r="F297" s="2">
        <v>1708900</v>
      </c>
      <c r="G297" s="2">
        <v>1708900</v>
      </c>
      <c r="H297" s="179"/>
      <c r="I297" s="189">
        <v>1036873</v>
      </c>
      <c r="J297" s="190">
        <v>1036873</v>
      </c>
      <c r="K297" s="191"/>
      <c r="L297" s="52">
        <f t="shared" si="60"/>
        <v>0.6067487857686231</v>
      </c>
      <c r="M297" s="52">
        <f t="shared" si="61"/>
        <v>0.00543004765976491</v>
      </c>
      <c r="N297" s="225"/>
      <c r="O297" s="225"/>
      <c r="P297" s="225"/>
      <c r="Q297" s="225"/>
      <c r="R297" s="225"/>
      <c r="S297" s="225"/>
      <c r="T297" s="225"/>
    </row>
    <row r="298" spans="1:20" s="37" customFormat="1" ht="12.75">
      <c r="A298" s="33">
        <v>293</v>
      </c>
      <c r="B298" s="16"/>
      <c r="C298" s="16">
        <v>80130</v>
      </c>
      <c r="D298" s="18" t="s">
        <v>381</v>
      </c>
      <c r="E298" s="13">
        <f aca="true" t="shared" si="65" ref="E298:K298">SUM(E299:E311)</f>
        <v>32997300</v>
      </c>
      <c r="F298" s="13">
        <f t="shared" si="65"/>
        <v>33005470</v>
      </c>
      <c r="G298" s="13">
        <f t="shared" si="65"/>
        <v>32993470</v>
      </c>
      <c r="H298" s="178">
        <f t="shared" si="65"/>
        <v>22041000</v>
      </c>
      <c r="I298" s="186">
        <f t="shared" si="65"/>
        <v>15353905.099999998</v>
      </c>
      <c r="J298" s="187">
        <f t="shared" si="65"/>
        <v>15341935.069999998</v>
      </c>
      <c r="K298" s="188">
        <f t="shared" si="65"/>
        <v>10224819.360000001</v>
      </c>
      <c r="L298" s="226">
        <f t="shared" si="60"/>
        <v>0.46519274229392876</v>
      </c>
      <c r="M298" s="226">
        <f t="shared" si="61"/>
        <v>0.08040756819447271</v>
      </c>
      <c r="N298" s="225"/>
      <c r="O298" s="225"/>
      <c r="P298" s="225"/>
      <c r="Q298" s="225"/>
      <c r="R298" s="225"/>
      <c r="S298" s="225"/>
      <c r="T298" s="225"/>
    </row>
    <row r="299" spans="1:20" s="37" customFormat="1" ht="12.75">
      <c r="A299" s="36">
        <v>294</v>
      </c>
      <c r="B299" s="7"/>
      <c r="C299" s="7"/>
      <c r="D299" s="19" t="s">
        <v>382</v>
      </c>
      <c r="E299" s="2">
        <v>4691500</v>
      </c>
      <c r="F299" s="2">
        <v>4687000</v>
      </c>
      <c r="G299" s="2">
        <v>4687000</v>
      </c>
      <c r="H299" s="179">
        <v>4003200</v>
      </c>
      <c r="I299" s="189">
        <v>2223018.99</v>
      </c>
      <c r="J299" s="190">
        <v>2223018.99</v>
      </c>
      <c r="K299" s="191">
        <v>1843130.77</v>
      </c>
      <c r="L299" s="52">
        <f t="shared" si="60"/>
        <v>0.4742946426285471</v>
      </c>
      <c r="M299" s="52">
        <f t="shared" si="61"/>
        <v>0.011641829871413814</v>
      </c>
      <c r="N299" s="225"/>
      <c r="O299" s="225"/>
      <c r="P299" s="225"/>
      <c r="Q299" s="225"/>
      <c r="R299" s="225"/>
      <c r="S299" s="225"/>
      <c r="T299" s="225"/>
    </row>
    <row r="300" spans="1:20" s="37" customFormat="1" ht="12.75">
      <c r="A300" s="33">
        <v>295</v>
      </c>
      <c r="B300" s="7"/>
      <c r="C300" s="7"/>
      <c r="D300" s="19" t="s">
        <v>383</v>
      </c>
      <c r="E300" s="2">
        <v>4204700</v>
      </c>
      <c r="F300" s="2">
        <v>4209970</v>
      </c>
      <c r="G300" s="2">
        <v>4209970</v>
      </c>
      <c r="H300" s="179">
        <v>3394200</v>
      </c>
      <c r="I300" s="189">
        <v>1978125.91</v>
      </c>
      <c r="J300" s="190">
        <v>1978125.91</v>
      </c>
      <c r="K300" s="191">
        <v>1612190.72</v>
      </c>
      <c r="L300" s="52">
        <f t="shared" si="60"/>
        <v>0.4698669848003667</v>
      </c>
      <c r="M300" s="52">
        <f t="shared" si="61"/>
        <v>0.010359338094748182</v>
      </c>
      <c r="N300" s="225"/>
      <c r="O300" s="225"/>
      <c r="P300" s="225"/>
      <c r="Q300" s="225"/>
      <c r="R300" s="225"/>
      <c r="S300" s="225"/>
      <c r="T300" s="225"/>
    </row>
    <row r="301" spans="1:20" s="37" customFormat="1" ht="12.75">
      <c r="A301" s="36">
        <v>296</v>
      </c>
      <c r="B301" s="7"/>
      <c r="C301" s="7"/>
      <c r="D301" s="19" t="s">
        <v>384</v>
      </c>
      <c r="E301" s="2">
        <v>3578200</v>
      </c>
      <c r="F301" s="2">
        <v>3565200</v>
      </c>
      <c r="G301" s="2">
        <v>3565200</v>
      </c>
      <c r="H301" s="179">
        <v>2963800</v>
      </c>
      <c r="I301" s="189">
        <v>1819853.1</v>
      </c>
      <c r="J301" s="190">
        <v>1819853.1</v>
      </c>
      <c r="K301" s="191">
        <v>1401711.09</v>
      </c>
      <c r="L301" s="52">
        <f t="shared" si="60"/>
        <v>0.5104490912150791</v>
      </c>
      <c r="M301" s="52">
        <f t="shared" si="61"/>
        <v>0.009530471973685221</v>
      </c>
      <c r="N301" s="225"/>
      <c r="O301" s="225"/>
      <c r="P301" s="225"/>
      <c r="Q301" s="225"/>
      <c r="R301" s="225"/>
      <c r="S301" s="225"/>
      <c r="T301" s="225"/>
    </row>
    <row r="302" spans="1:20" s="35" customFormat="1" ht="25.5">
      <c r="A302" s="33">
        <v>297</v>
      </c>
      <c r="B302" s="7"/>
      <c r="C302" s="7"/>
      <c r="D302" s="19" t="s">
        <v>387</v>
      </c>
      <c r="E302" s="2">
        <v>2238600</v>
      </c>
      <c r="F302" s="2">
        <v>2225100</v>
      </c>
      <c r="G302" s="2">
        <v>2225100</v>
      </c>
      <c r="H302" s="179">
        <v>1998800</v>
      </c>
      <c r="I302" s="189">
        <v>1104790.52</v>
      </c>
      <c r="J302" s="190">
        <v>1104790.52</v>
      </c>
      <c r="K302" s="191">
        <v>972484.92</v>
      </c>
      <c r="L302" s="52">
        <f t="shared" si="60"/>
        <v>0.49651274998876455</v>
      </c>
      <c r="M302" s="52">
        <f t="shared" si="61"/>
        <v>0.005785728028077169</v>
      </c>
      <c r="N302" s="225"/>
      <c r="O302" s="225"/>
      <c r="P302" s="225"/>
      <c r="Q302" s="225"/>
      <c r="R302" s="225"/>
      <c r="S302" s="225"/>
      <c r="T302" s="225"/>
    </row>
    <row r="303" spans="1:20" s="37" customFormat="1" ht="12.75">
      <c r="A303" s="36">
        <v>298</v>
      </c>
      <c r="B303" s="7"/>
      <c r="C303" s="7"/>
      <c r="D303" s="19" t="s">
        <v>388</v>
      </c>
      <c r="E303" s="2">
        <v>4060600</v>
      </c>
      <c r="F303" s="2">
        <v>4077710</v>
      </c>
      <c r="G303" s="2">
        <v>4077710</v>
      </c>
      <c r="H303" s="179">
        <v>3574400</v>
      </c>
      <c r="I303" s="189">
        <v>2014794.83</v>
      </c>
      <c r="J303" s="190">
        <v>2014794.83</v>
      </c>
      <c r="K303" s="191">
        <v>1749353.99</v>
      </c>
      <c r="L303" s="52">
        <f t="shared" si="60"/>
        <v>0.49409958775881563</v>
      </c>
      <c r="M303" s="52">
        <f t="shared" si="61"/>
        <v>0.010551371239821984</v>
      </c>
      <c r="N303" s="225"/>
      <c r="O303" s="225"/>
      <c r="P303" s="225"/>
      <c r="Q303" s="225"/>
      <c r="R303" s="225"/>
      <c r="S303" s="225"/>
      <c r="T303" s="225"/>
    </row>
    <row r="304" spans="1:20" s="35" customFormat="1" ht="12.75">
      <c r="A304" s="33">
        <v>299</v>
      </c>
      <c r="B304" s="7"/>
      <c r="C304" s="7"/>
      <c r="D304" s="19" t="s">
        <v>389</v>
      </c>
      <c r="E304" s="2">
        <v>422300</v>
      </c>
      <c r="F304" s="2">
        <v>416800</v>
      </c>
      <c r="G304" s="2">
        <v>416800</v>
      </c>
      <c r="H304" s="179">
        <v>215000</v>
      </c>
      <c r="I304" s="189">
        <v>185093.61</v>
      </c>
      <c r="J304" s="190">
        <v>185093.61</v>
      </c>
      <c r="K304" s="191">
        <v>91037.17</v>
      </c>
      <c r="L304" s="52">
        <f t="shared" si="60"/>
        <v>0.4440825575815739</v>
      </c>
      <c r="M304" s="52">
        <f t="shared" si="61"/>
        <v>0.0009693251958706021</v>
      </c>
      <c r="N304" s="225"/>
      <c r="O304" s="225"/>
      <c r="P304" s="225"/>
      <c r="Q304" s="225"/>
      <c r="R304" s="225"/>
      <c r="S304" s="225"/>
      <c r="T304" s="225"/>
    </row>
    <row r="305" spans="1:20" s="35" customFormat="1" ht="12.75">
      <c r="A305" s="36">
        <v>300</v>
      </c>
      <c r="B305" s="7"/>
      <c r="C305" s="7"/>
      <c r="D305" s="19" t="s">
        <v>390</v>
      </c>
      <c r="E305" s="2">
        <v>2495100</v>
      </c>
      <c r="F305" s="2">
        <v>2495240</v>
      </c>
      <c r="G305" s="2">
        <v>2495240</v>
      </c>
      <c r="H305" s="179">
        <v>2146300</v>
      </c>
      <c r="I305" s="189">
        <v>1043254.91</v>
      </c>
      <c r="J305" s="190">
        <v>1043254.91</v>
      </c>
      <c r="K305" s="191">
        <v>837718.4</v>
      </c>
      <c r="L305" s="52">
        <f t="shared" si="60"/>
        <v>0.4180980226350972</v>
      </c>
      <c r="M305" s="52">
        <f t="shared" si="61"/>
        <v>0.005463469376272458</v>
      </c>
      <c r="N305" s="225"/>
      <c r="O305" s="225"/>
      <c r="P305" s="225"/>
      <c r="Q305" s="225"/>
      <c r="R305" s="225"/>
      <c r="S305" s="225"/>
      <c r="T305" s="225"/>
    </row>
    <row r="306" spans="1:20" s="37" customFormat="1" ht="25.5">
      <c r="A306" s="33">
        <v>301</v>
      </c>
      <c r="B306" s="7"/>
      <c r="C306" s="7"/>
      <c r="D306" s="19" t="s">
        <v>137</v>
      </c>
      <c r="E306" s="2"/>
      <c r="F306" s="2">
        <v>4000</v>
      </c>
      <c r="G306" s="2"/>
      <c r="H306" s="179"/>
      <c r="I306" s="189">
        <v>4000</v>
      </c>
      <c r="J306" s="190"/>
      <c r="K306" s="191"/>
      <c r="L306" s="52">
        <f t="shared" si="60"/>
        <v>1</v>
      </c>
      <c r="M306" s="52">
        <f t="shared" si="61"/>
        <v>2.0947783035202614E-05</v>
      </c>
      <c r="N306" s="225"/>
      <c r="O306" s="225"/>
      <c r="P306" s="225"/>
      <c r="Q306" s="225"/>
      <c r="R306" s="225"/>
      <c r="S306" s="225"/>
      <c r="T306" s="225"/>
    </row>
    <row r="307" spans="1:20" s="37" customFormat="1" ht="25.5">
      <c r="A307" s="36">
        <v>302</v>
      </c>
      <c r="B307" s="7"/>
      <c r="C307" s="7"/>
      <c r="D307" s="19" t="s">
        <v>138</v>
      </c>
      <c r="E307" s="2"/>
      <c r="F307" s="2">
        <v>6000</v>
      </c>
      <c r="G307" s="2"/>
      <c r="H307" s="179"/>
      <c r="I307" s="189">
        <v>6000</v>
      </c>
      <c r="J307" s="190"/>
      <c r="K307" s="191"/>
      <c r="L307" s="52">
        <f t="shared" si="60"/>
        <v>1</v>
      </c>
      <c r="M307" s="52">
        <f t="shared" si="61"/>
        <v>3.1421674552803923E-05</v>
      </c>
      <c r="N307" s="225"/>
      <c r="O307" s="225"/>
      <c r="P307" s="225"/>
      <c r="Q307" s="225"/>
      <c r="R307" s="225"/>
      <c r="S307" s="225"/>
      <c r="T307" s="225"/>
    </row>
    <row r="308" spans="1:20" s="37" customFormat="1" ht="12.75">
      <c r="A308" s="33">
        <v>303</v>
      </c>
      <c r="B308" s="7"/>
      <c r="C308" s="7"/>
      <c r="D308" s="19" t="s">
        <v>723</v>
      </c>
      <c r="E308" s="2">
        <v>4256300</v>
      </c>
      <c r="F308" s="2">
        <v>4266450</v>
      </c>
      <c r="G308" s="2">
        <v>4266450</v>
      </c>
      <c r="H308" s="179">
        <v>3745300</v>
      </c>
      <c r="I308" s="189">
        <v>2043202.2</v>
      </c>
      <c r="J308" s="190">
        <v>2043202.2</v>
      </c>
      <c r="K308" s="191">
        <v>1717192.3</v>
      </c>
      <c r="L308" s="52">
        <f t="shared" si="60"/>
        <v>0.47889983475723374</v>
      </c>
      <c r="M308" s="52">
        <f t="shared" si="61"/>
        <v>0.010700139095662165</v>
      </c>
      <c r="N308" s="225"/>
      <c r="O308" s="225"/>
      <c r="P308" s="225"/>
      <c r="Q308" s="225"/>
      <c r="R308" s="225"/>
      <c r="S308" s="225"/>
      <c r="T308" s="225"/>
    </row>
    <row r="309" spans="1:20" s="37" customFormat="1" ht="25.5">
      <c r="A309" s="36">
        <v>304</v>
      </c>
      <c r="B309" s="7"/>
      <c r="C309" s="7"/>
      <c r="D309" s="19" t="s">
        <v>139</v>
      </c>
      <c r="E309" s="2"/>
      <c r="F309" s="2">
        <v>2000</v>
      </c>
      <c r="G309" s="2"/>
      <c r="H309" s="179"/>
      <c r="I309" s="189">
        <v>1970.03</v>
      </c>
      <c r="J309" s="190"/>
      <c r="K309" s="191"/>
      <c r="L309" s="52">
        <f t="shared" si="60"/>
        <v>0.985015</v>
      </c>
      <c r="M309" s="52">
        <f t="shared" si="61"/>
        <v>1.0316940253210051E-05</v>
      </c>
      <c r="N309" s="225"/>
      <c r="O309" s="225"/>
      <c r="P309" s="225"/>
      <c r="Q309" s="225"/>
      <c r="R309" s="225"/>
      <c r="S309" s="225"/>
      <c r="T309" s="225"/>
    </row>
    <row r="310" spans="1:20" s="37" customFormat="1" ht="12.75">
      <c r="A310" s="33">
        <v>305</v>
      </c>
      <c r="B310" s="7"/>
      <c r="C310" s="7"/>
      <c r="D310" s="19" t="s">
        <v>391</v>
      </c>
      <c r="E310" s="2">
        <v>1847900</v>
      </c>
      <c r="F310" s="2">
        <v>1847900</v>
      </c>
      <c r="G310" s="2">
        <v>1847900</v>
      </c>
      <c r="H310" s="179"/>
      <c r="I310" s="189">
        <v>1228450</v>
      </c>
      <c r="J310" s="190">
        <v>1228450</v>
      </c>
      <c r="K310" s="191"/>
      <c r="L310" s="52">
        <f t="shared" si="60"/>
        <v>0.6647816440283565</v>
      </c>
      <c r="M310" s="52">
        <f t="shared" si="61"/>
        <v>0.006433326017398663</v>
      </c>
      <c r="N310" s="225"/>
      <c r="O310" s="225"/>
      <c r="P310" s="225"/>
      <c r="Q310" s="225"/>
      <c r="R310" s="225"/>
      <c r="S310" s="225"/>
      <c r="T310" s="225"/>
    </row>
    <row r="311" spans="1:20" s="37" customFormat="1" ht="12.75">
      <c r="A311" s="36">
        <v>306</v>
      </c>
      <c r="B311" s="7"/>
      <c r="C311" s="7"/>
      <c r="D311" s="19" t="s">
        <v>531</v>
      </c>
      <c r="E311" s="2">
        <v>5202100</v>
      </c>
      <c r="F311" s="2">
        <v>5202100</v>
      </c>
      <c r="G311" s="2">
        <v>5202100</v>
      </c>
      <c r="H311" s="179"/>
      <c r="I311" s="189">
        <v>1701351</v>
      </c>
      <c r="J311" s="190">
        <v>1701351</v>
      </c>
      <c r="K311" s="191"/>
      <c r="L311" s="52">
        <f t="shared" si="60"/>
        <v>0.32705080640510564</v>
      </c>
      <c r="M311" s="52">
        <f t="shared" si="61"/>
        <v>0.00890988290368125</v>
      </c>
      <c r="N311" s="225"/>
      <c r="O311" s="225"/>
      <c r="P311" s="225"/>
      <c r="Q311" s="225"/>
      <c r="R311" s="225"/>
      <c r="S311" s="225"/>
      <c r="T311" s="225"/>
    </row>
    <row r="312" spans="1:20" s="35" customFormat="1" ht="12.75">
      <c r="A312" s="33">
        <v>307</v>
      </c>
      <c r="B312" s="16"/>
      <c r="C312" s="16">
        <v>80132</v>
      </c>
      <c r="D312" s="18" t="s">
        <v>392</v>
      </c>
      <c r="E312" s="12">
        <f aca="true" t="shared" si="66" ref="E312:K312">SUM(E313:E313)</f>
        <v>2335400</v>
      </c>
      <c r="F312" s="12">
        <f t="shared" si="66"/>
        <v>2339100</v>
      </c>
      <c r="G312" s="12">
        <f t="shared" si="66"/>
        <v>2339100</v>
      </c>
      <c r="H312" s="174">
        <f t="shared" si="66"/>
        <v>1992200</v>
      </c>
      <c r="I312" s="223">
        <f t="shared" si="66"/>
        <v>1190278.72</v>
      </c>
      <c r="J312" s="221">
        <f t="shared" si="66"/>
        <v>1190278.72</v>
      </c>
      <c r="K312" s="219">
        <f t="shared" si="66"/>
        <v>1007515.93</v>
      </c>
      <c r="L312" s="226">
        <f t="shared" si="60"/>
        <v>0.5088618357487923</v>
      </c>
      <c r="M312" s="226">
        <f t="shared" si="61"/>
        <v>0.006233425094494671</v>
      </c>
      <c r="N312" s="225"/>
      <c r="O312" s="225"/>
      <c r="P312" s="225"/>
      <c r="Q312" s="225"/>
      <c r="R312" s="225"/>
      <c r="S312" s="225"/>
      <c r="T312" s="225"/>
    </row>
    <row r="313" spans="1:20" s="37" customFormat="1" ht="25.5">
      <c r="A313" s="36">
        <v>308</v>
      </c>
      <c r="B313" s="7"/>
      <c r="C313" s="7"/>
      <c r="D313" s="19" t="s">
        <v>455</v>
      </c>
      <c r="E313" s="1">
        <v>2335400</v>
      </c>
      <c r="F313" s="1">
        <v>2339100</v>
      </c>
      <c r="G313" s="1">
        <v>2339100</v>
      </c>
      <c r="H313" s="179">
        <v>1992200</v>
      </c>
      <c r="I313" s="210">
        <v>1190278.72</v>
      </c>
      <c r="J313" s="222">
        <v>1190278.72</v>
      </c>
      <c r="K313" s="220">
        <v>1007515.93</v>
      </c>
      <c r="L313" s="52">
        <f t="shared" si="60"/>
        <v>0.5088618357487923</v>
      </c>
      <c r="M313" s="52">
        <f t="shared" si="61"/>
        <v>0.006233425094494671</v>
      </c>
      <c r="N313" s="225"/>
      <c r="O313" s="225"/>
      <c r="P313" s="225"/>
      <c r="Q313" s="225"/>
      <c r="R313" s="225"/>
      <c r="S313" s="225"/>
      <c r="T313" s="225"/>
    </row>
    <row r="314" spans="1:20" s="37" customFormat="1" ht="12.75">
      <c r="A314" s="33">
        <v>309</v>
      </c>
      <c r="B314" s="16"/>
      <c r="C314" s="16">
        <v>80134</v>
      </c>
      <c r="D314" s="18" t="s">
        <v>393</v>
      </c>
      <c r="E314" s="13">
        <f aca="true" t="shared" si="67" ref="E314:K314">SUM(E315:E316)</f>
        <v>686100</v>
      </c>
      <c r="F314" s="13">
        <f t="shared" si="67"/>
        <v>686100</v>
      </c>
      <c r="G314" s="13">
        <f t="shared" si="67"/>
        <v>686100</v>
      </c>
      <c r="H314" s="178">
        <f t="shared" si="67"/>
        <v>583700</v>
      </c>
      <c r="I314" s="186">
        <f t="shared" si="67"/>
        <v>361837.63</v>
      </c>
      <c r="J314" s="187">
        <f t="shared" si="67"/>
        <v>361837.63</v>
      </c>
      <c r="K314" s="188">
        <f t="shared" si="67"/>
        <v>307408.7</v>
      </c>
      <c r="L314" s="226">
        <f t="shared" si="60"/>
        <v>0.5273832240198222</v>
      </c>
      <c r="M314" s="226">
        <f t="shared" si="61"/>
        <v>0.00189492404180298</v>
      </c>
      <c r="N314" s="225"/>
      <c r="O314" s="225"/>
      <c r="P314" s="225"/>
      <c r="Q314" s="225"/>
      <c r="R314" s="225"/>
      <c r="S314" s="225"/>
      <c r="T314" s="225"/>
    </row>
    <row r="315" spans="1:20" s="37" customFormat="1" ht="12.75">
      <c r="A315" s="36">
        <v>310</v>
      </c>
      <c r="B315" s="7"/>
      <c r="C315" s="7"/>
      <c r="D315" s="19" t="s">
        <v>390</v>
      </c>
      <c r="E315" s="1">
        <v>547300</v>
      </c>
      <c r="F315" s="1">
        <v>547300</v>
      </c>
      <c r="G315" s="1">
        <v>547300</v>
      </c>
      <c r="H315" s="179">
        <v>473800</v>
      </c>
      <c r="I315" s="210">
        <v>304107</v>
      </c>
      <c r="J315" s="222">
        <v>304107</v>
      </c>
      <c r="K315" s="220">
        <v>261400</v>
      </c>
      <c r="L315" s="52">
        <f t="shared" si="60"/>
        <v>0.5556495523478896</v>
      </c>
      <c r="M315" s="52">
        <f t="shared" si="61"/>
        <v>0.0015925918638715903</v>
      </c>
      <c r="N315" s="225"/>
      <c r="O315" s="225"/>
      <c r="P315" s="225"/>
      <c r="Q315" s="225"/>
      <c r="R315" s="225"/>
      <c r="S315" s="225"/>
      <c r="T315" s="225"/>
    </row>
    <row r="316" spans="1:20" s="37" customFormat="1" ht="25.5">
      <c r="A316" s="33">
        <v>311</v>
      </c>
      <c r="B316" s="7"/>
      <c r="C316" s="7"/>
      <c r="D316" s="19" t="s">
        <v>0</v>
      </c>
      <c r="E316" s="1">
        <v>138800</v>
      </c>
      <c r="F316" s="1">
        <v>138800</v>
      </c>
      <c r="G316" s="1">
        <v>138800</v>
      </c>
      <c r="H316" s="179">
        <v>109900</v>
      </c>
      <c r="I316" s="210">
        <v>57730.63</v>
      </c>
      <c r="J316" s="222">
        <v>57730.63</v>
      </c>
      <c r="K316" s="220">
        <v>46008.7</v>
      </c>
      <c r="L316" s="52">
        <f t="shared" si="60"/>
        <v>0.4159267291066282</v>
      </c>
      <c r="M316" s="52">
        <f t="shared" si="61"/>
        <v>0.0003023321779313898</v>
      </c>
      <c r="N316" s="225"/>
      <c r="O316" s="225"/>
      <c r="P316" s="225"/>
      <c r="Q316" s="225"/>
      <c r="R316" s="225"/>
      <c r="S316" s="225"/>
      <c r="T316" s="225"/>
    </row>
    <row r="317" spans="1:20" s="37" customFormat="1" ht="38.25">
      <c r="A317" s="36">
        <v>312</v>
      </c>
      <c r="B317" s="7"/>
      <c r="C317" s="16">
        <v>80140</v>
      </c>
      <c r="D317" s="18" t="s">
        <v>486</v>
      </c>
      <c r="E317" s="12">
        <f aca="true" t="shared" si="68" ref="E317:K317">SUM(E318:E323)</f>
        <v>1676500</v>
      </c>
      <c r="F317" s="12">
        <f t="shared" si="68"/>
        <v>2062000</v>
      </c>
      <c r="G317" s="12">
        <f t="shared" si="68"/>
        <v>1504000</v>
      </c>
      <c r="H317" s="174">
        <f t="shared" si="68"/>
        <v>1067300</v>
      </c>
      <c r="I317" s="223">
        <f t="shared" si="68"/>
        <v>882097.76</v>
      </c>
      <c r="J317" s="221">
        <f t="shared" si="68"/>
        <v>674888.89</v>
      </c>
      <c r="K317" s="219">
        <f t="shared" si="68"/>
        <v>499170.47</v>
      </c>
      <c r="L317" s="226">
        <f t="shared" si="60"/>
        <v>0.4277874684772066</v>
      </c>
      <c r="M317" s="226">
        <f t="shared" si="61"/>
        <v>0.004619498123079557</v>
      </c>
      <c r="N317" s="225"/>
      <c r="O317" s="225"/>
      <c r="P317" s="225"/>
      <c r="Q317" s="225"/>
      <c r="R317" s="225"/>
      <c r="S317" s="225"/>
      <c r="T317" s="225"/>
    </row>
    <row r="318" spans="1:20" s="35" customFormat="1" ht="25.5">
      <c r="A318" s="33">
        <v>313</v>
      </c>
      <c r="B318" s="7"/>
      <c r="C318" s="7"/>
      <c r="D318" s="19" t="s">
        <v>140</v>
      </c>
      <c r="E318" s="1">
        <v>1468500</v>
      </c>
      <c r="F318" s="1">
        <v>1504000</v>
      </c>
      <c r="G318" s="1">
        <v>1504000</v>
      </c>
      <c r="H318" s="179">
        <v>1067300</v>
      </c>
      <c r="I318" s="210">
        <v>674888.89</v>
      </c>
      <c r="J318" s="222">
        <v>674888.89</v>
      </c>
      <c r="K318" s="220">
        <v>499170.47</v>
      </c>
      <c r="L318" s="52">
        <f t="shared" si="60"/>
        <v>0.4487293151595745</v>
      </c>
      <c r="M318" s="52">
        <f t="shared" si="61"/>
        <v>0.003534356510147181</v>
      </c>
      <c r="N318" s="225"/>
      <c r="O318" s="225"/>
      <c r="P318" s="225"/>
      <c r="Q318" s="225"/>
      <c r="R318" s="225"/>
      <c r="S318" s="225"/>
      <c r="T318" s="225"/>
    </row>
    <row r="319" spans="1:20" s="35" customFormat="1" ht="25.5">
      <c r="A319" s="36">
        <v>314</v>
      </c>
      <c r="B319" s="7"/>
      <c r="C319" s="7"/>
      <c r="D319" s="19" t="s">
        <v>141</v>
      </c>
      <c r="E319" s="1">
        <v>208000</v>
      </c>
      <c r="F319" s="1">
        <v>180400</v>
      </c>
      <c r="G319" s="1"/>
      <c r="H319" s="179"/>
      <c r="I319" s="210">
        <v>180320.88</v>
      </c>
      <c r="J319" s="222"/>
      <c r="K319" s="220"/>
      <c r="L319" s="52">
        <f t="shared" si="60"/>
        <v>0.9995614190687362</v>
      </c>
      <c r="M319" s="52">
        <f t="shared" si="61"/>
        <v>0.0009443306677392016</v>
      </c>
      <c r="N319" s="225"/>
      <c r="O319" s="225"/>
      <c r="P319" s="225"/>
      <c r="Q319" s="225"/>
      <c r="R319" s="225"/>
      <c r="S319" s="225"/>
      <c r="T319" s="225"/>
    </row>
    <row r="320" spans="1:20" s="37" customFormat="1" ht="51">
      <c r="A320" s="33">
        <v>315</v>
      </c>
      <c r="B320" s="7"/>
      <c r="C320" s="7"/>
      <c r="D320" s="19" t="s">
        <v>142</v>
      </c>
      <c r="E320" s="1"/>
      <c r="F320" s="1">
        <v>27600</v>
      </c>
      <c r="G320" s="1"/>
      <c r="H320" s="179"/>
      <c r="I320" s="210">
        <v>26887.99</v>
      </c>
      <c r="J320" s="222"/>
      <c r="K320" s="220"/>
      <c r="L320" s="52">
        <f t="shared" si="60"/>
        <v>0.9742025362318841</v>
      </c>
      <c r="M320" s="52">
        <f t="shared" si="61"/>
        <v>0.00014081094519317438</v>
      </c>
      <c r="N320" s="225"/>
      <c r="O320" s="225"/>
      <c r="P320" s="225"/>
      <c r="Q320" s="225"/>
      <c r="R320" s="225"/>
      <c r="S320" s="225"/>
      <c r="T320" s="225"/>
    </row>
    <row r="321" spans="1:20" s="37" customFormat="1" ht="51">
      <c r="A321" s="36">
        <v>316</v>
      </c>
      <c r="B321" s="7"/>
      <c r="C321" s="7"/>
      <c r="D321" s="19" t="s">
        <v>143</v>
      </c>
      <c r="E321" s="1"/>
      <c r="F321" s="1">
        <v>40000</v>
      </c>
      <c r="G321" s="1"/>
      <c r="H321" s="179"/>
      <c r="I321" s="210"/>
      <c r="J321" s="222"/>
      <c r="K321" s="220"/>
      <c r="L321" s="52">
        <f t="shared" si="60"/>
        <v>0</v>
      </c>
      <c r="M321" s="52">
        <f t="shared" si="61"/>
        <v>0</v>
      </c>
      <c r="N321" s="225"/>
      <c r="O321" s="225"/>
      <c r="P321" s="225"/>
      <c r="Q321" s="225"/>
      <c r="R321" s="225"/>
      <c r="S321" s="225"/>
      <c r="T321" s="225"/>
    </row>
    <row r="322" spans="1:20" s="37" customFormat="1" ht="51">
      <c r="A322" s="33">
        <v>317</v>
      </c>
      <c r="B322" s="7"/>
      <c r="C322" s="7"/>
      <c r="D322" s="19" t="s">
        <v>144</v>
      </c>
      <c r="E322" s="1"/>
      <c r="F322" s="1">
        <v>260000</v>
      </c>
      <c r="G322" s="1"/>
      <c r="H322" s="179"/>
      <c r="I322" s="210"/>
      <c r="J322" s="222"/>
      <c r="K322" s="220"/>
      <c r="L322" s="52">
        <f t="shared" si="60"/>
        <v>0</v>
      </c>
      <c r="M322" s="52">
        <f t="shared" si="61"/>
        <v>0</v>
      </c>
      <c r="N322" s="225"/>
      <c r="O322" s="225"/>
      <c r="P322" s="225"/>
      <c r="Q322" s="225"/>
      <c r="R322" s="225"/>
      <c r="S322" s="225"/>
      <c r="T322" s="225"/>
    </row>
    <row r="323" spans="1:20" s="37" customFormat="1" ht="25.5">
      <c r="A323" s="36">
        <v>318</v>
      </c>
      <c r="B323" s="7"/>
      <c r="C323" s="7"/>
      <c r="D323" s="19" t="s">
        <v>145</v>
      </c>
      <c r="E323" s="1"/>
      <c r="F323" s="1">
        <v>50000</v>
      </c>
      <c r="G323" s="1"/>
      <c r="H323" s="179"/>
      <c r="I323" s="210"/>
      <c r="J323" s="222"/>
      <c r="K323" s="220"/>
      <c r="L323" s="52">
        <f t="shared" si="60"/>
        <v>0</v>
      </c>
      <c r="M323" s="52">
        <f t="shared" si="61"/>
        <v>0</v>
      </c>
      <c r="N323" s="225"/>
      <c r="O323" s="225"/>
      <c r="P323" s="225"/>
      <c r="Q323" s="225"/>
      <c r="R323" s="225"/>
      <c r="S323" s="225"/>
      <c r="T323" s="225"/>
    </row>
    <row r="324" spans="1:20" s="35" customFormat="1" ht="25.5">
      <c r="A324" s="33">
        <v>319</v>
      </c>
      <c r="B324" s="7"/>
      <c r="C324" s="16">
        <v>80142</v>
      </c>
      <c r="D324" s="18" t="s">
        <v>481</v>
      </c>
      <c r="E324" s="12">
        <f aca="true" t="shared" si="69" ref="E324:K324">E325+E327+E328</f>
        <v>339700</v>
      </c>
      <c r="F324" s="12">
        <f t="shared" si="69"/>
        <v>384700</v>
      </c>
      <c r="G324" s="12">
        <f t="shared" si="69"/>
        <v>339700</v>
      </c>
      <c r="H324" s="174">
        <f t="shared" si="69"/>
        <v>306200</v>
      </c>
      <c r="I324" s="223">
        <f t="shared" si="69"/>
        <v>169743.25</v>
      </c>
      <c r="J324" s="221">
        <f t="shared" si="69"/>
        <v>169743.25</v>
      </c>
      <c r="K324" s="219">
        <f t="shared" si="69"/>
        <v>150541.21</v>
      </c>
      <c r="L324" s="226">
        <f t="shared" si="60"/>
        <v>0.4412353782167923</v>
      </c>
      <c r="M324" s="226">
        <f t="shared" si="61"/>
        <v>0.0008889361931725391</v>
      </c>
      <c r="N324" s="225"/>
      <c r="O324" s="225"/>
      <c r="P324" s="225"/>
      <c r="Q324" s="225"/>
      <c r="R324" s="225"/>
      <c r="S324" s="225"/>
      <c r="T324" s="225"/>
    </row>
    <row r="325" spans="1:20" s="35" customFormat="1" ht="25.5">
      <c r="A325" s="36">
        <v>320</v>
      </c>
      <c r="B325" s="7"/>
      <c r="C325" s="7"/>
      <c r="D325" s="19" t="s">
        <v>1</v>
      </c>
      <c r="E325" s="1">
        <v>339700</v>
      </c>
      <c r="F325" s="1">
        <v>339700</v>
      </c>
      <c r="G325" s="1">
        <v>339700</v>
      </c>
      <c r="H325" s="179">
        <v>306200</v>
      </c>
      <c r="I325" s="210">
        <v>169743.25</v>
      </c>
      <c r="J325" s="222">
        <v>169743.25</v>
      </c>
      <c r="K325" s="220">
        <v>150541.21</v>
      </c>
      <c r="L325" s="52">
        <f t="shared" si="60"/>
        <v>0.4996857521342361</v>
      </c>
      <c r="M325" s="52">
        <f t="shared" si="61"/>
        <v>0.0008889361931725391</v>
      </c>
      <c r="N325" s="225"/>
      <c r="O325" s="225"/>
      <c r="P325" s="225"/>
      <c r="Q325" s="225"/>
      <c r="R325" s="225"/>
      <c r="S325" s="225"/>
      <c r="T325" s="225"/>
    </row>
    <row r="326" spans="1:20" s="35" customFormat="1" ht="38.25">
      <c r="A326" s="33">
        <v>321</v>
      </c>
      <c r="B326" s="7"/>
      <c r="C326" s="7"/>
      <c r="D326" s="19" t="s">
        <v>2</v>
      </c>
      <c r="E326" s="1">
        <v>185500</v>
      </c>
      <c r="F326" s="1">
        <v>185500</v>
      </c>
      <c r="G326" s="1">
        <v>185500</v>
      </c>
      <c r="H326" s="179">
        <v>152000</v>
      </c>
      <c r="I326" s="210"/>
      <c r="J326" s="222"/>
      <c r="K326" s="220"/>
      <c r="L326" s="52">
        <f t="shared" si="60"/>
        <v>0</v>
      </c>
      <c r="M326" s="52">
        <f t="shared" si="61"/>
        <v>0</v>
      </c>
      <c r="N326" s="225"/>
      <c r="O326" s="225"/>
      <c r="P326" s="225"/>
      <c r="Q326" s="225"/>
      <c r="R326" s="225"/>
      <c r="S326" s="225"/>
      <c r="T326" s="225"/>
    </row>
    <row r="327" spans="1:20" s="35" customFormat="1" ht="25.5">
      <c r="A327" s="36">
        <v>322</v>
      </c>
      <c r="B327" s="7"/>
      <c r="C327" s="7"/>
      <c r="D327" s="19" t="s">
        <v>146</v>
      </c>
      <c r="E327" s="1"/>
      <c r="F327" s="1">
        <v>25000</v>
      </c>
      <c r="G327" s="1"/>
      <c r="H327" s="179"/>
      <c r="I327" s="210"/>
      <c r="J327" s="222"/>
      <c r="K327" s="220"/>
      <c r="L327" s="52">
        <f aca="true" t="shared" si="70" ref="L327:L390">I327/F327</f>
        <v>0</v>
      </c>
      <c r="M327" s="52">
        <f aca="true" t="shared" si="71" ref="M327:M390">I327/$I$636</f>
        <v>0</v>
      </c>
      <c r="N327" s="225"/>
      <c r="O327" s="225"/>
      <c r="P327" s="225"/>
      <c r="Q327" s="225"/>
      <c r="R327" s="225"/>
      <c r="S327" s="225"/>
      <c r="T327" s="225"/>
    </row>
    <row r="328" spans="1:20" s="35" customFormat="1" ht="51">
      <c r="A328" s="33">
        <v>323</v>
      </c>
      <c r="B328" s="7"/>
      <c r="C328" s="7"/>
      <c r="D328" s="19" t="s">
        <v>147</v>
      </c>
      <c r="E328" s="1"/>
      <c r="F328" s="1">
        <v>20000</v>
      </c>
      <c r="G328" s="1"/>
      <c r="H328" s="179"/>
      <c r="I328" s="210"/>
      <c r="J328" s="222"/>
      <c r="K328" s="220"/>
      <c r="L328" s="52">
        <f t="shared" si="70"/>
        <v>0</v>
      </c>
      <c r="M328" s="52">
        <f t="shared" si="71"/>
        <v>0</v>
      </c>
      <c r="N328" s="225"/>
      <c r="O328" s="225"/>
      <c r="P328" s="225"/>
      <c r="Q328" s="225"/>
      <c r="R328" s="225"/>
      <c r="S328" s="225"/>
      <c r="T328" s="225"/>
    </row>
    <row r="329" spans="1:20" s="35" customFormat="1" ht="12.75">
      <c r="A329" s="36">
        <v>324</v>
      </c>
      <c r="B329" s="16"/>
      <c r="C329" s="16">
        <v>80145</v>
      </c>
      <c r="D329" s="18" t="s">
        <v>394</v>
      </c>
      <c r="E329" s="12">
        <f aca="true" t="shared" si="72" ref="E329:K329">E330</f>
        <v>17000</v>
      </c>
      <c r="F329" s="12">
        <f t="shared" si="72"/>
        <v>17000</v>
      </c>
      <c r="G329" s="12">
        <f t="shared" si="72"/>
        <v>17000</v>
      </c>
      <c r="H329" s="174">
        <f t="shared" si="72"/>
        <v>17000</v>
      </c>
      <c r="I329" s="223">
        <f t="shared" si="72"/>
        <v>292</v>
      </c>
      <c r="J329" s="221">
        <f t="shared" si="72"/>
        <v>292</v>
      </c>
      <c r="K329" s="219">
        <f t="shared" si="72"/>
        <v>292</v>
      </c>
      <c r="L329" s="226">
        <f t="shared" si="70"/>
        <v>0.017176470588235293</v>
      </c>
      <c r="M329" s="226">
        <f t="shared" si="71"/>
        <v>1.5291881615697909E-06</v>
      </c>
      <c r="N329" s="225"/>
      <c r="O329" s="225"/>
      <c r="P329" s="225"/>
      <c r="Q329" s="225"/>
      <c r="R329" s="225"/>
      <c r="S329" s="225"/>
      <c r="T329" s="225"/>
    </row>
    <row r="330" spans="1:20" s="35" customFormat="1" ht="12.75">
      <c r="A330" s="33">
        <v>325</v>
      </c>
      <c r="B330" s="16"/>
      <c r="C330" s="16"/>
      <c r="D330" s="19" t="s">
        <v>290</v>
      </c>
      <c r="E330" s="1">
        <v>17000</v>
      </c>
      <c r="F330" s="1">
        <v>17000</v>
      </c>
      <c r="G330" s="1">
        <v>17000</v>
      </c>
      <c r="H330" s="173">
        <v>17000</v>
      </c>
      <c r="I330" s="210">
        <v>292</v>
      </c>
      <c r="J330" s="222">
        <v>292</v>
      </c>
      <c r="K330" s="220">
        <v>292</v>
      </c>
      <c r="L330" s="52">
        <f t="shared" si="70"/>
        <v>0.017176470588235293</v>
      </c>
      <c r="M330" s="52">
        <f t="shared" si="71"/>
        <v>1.5291881615697909E-06</v>
      </c>
      <c r="N330" s="225"/>
      <c r="O330" s="225"/>
      <c r="P330" s="225"/>
      <c r="Q330" s="225"/>
      <c r="R330" s="225"/>
      <c r="S330" s="225"/>
      <c r="T330" s="225"/>
    </row>
    <row r="331" spans="1:20" s="37" customFormat="1" ht="12.75">
      <c r="A331" s="36">
        <v>326</v>
      </c>
      <c r="B331" s="16"/>
      <c r="C331" s="16">
        <v>80146</v>
      </c>
      <c r="D331" s="18" t="s">
        <v>506</v>
      </c>
      <c r="E331" s="12">
        <f aca="true" t="shared" si="73" ref="E331:K331">E332</f>
        <v>725500</v>
      </c>
      <c r="F331" s="12">
        <f t="shared" si="73"/>
        <v>725500</v>
      </c>
      <c r="G331" s="12">
        <f t="shared" si="73"/>
        <v>725500</v>
      </c>
      <c r="H331" s="174">
        <f t="shared" si="73"/>
        <v>0</v>
      </c>
      <c r="I331" s="223">
        <f t="shared" si="73"/>
        <v>236678.99</v>
      </c>
      <c r="J331" s="221">
        <f t="shared" si="73"/>
        <v>236678.99</v>
      </c>
      <c r="K331" s="219">
        <f t="shared" si="73"/>
        <v>0</v>
      </c>
      <c r="L331" s="226">
        <f t="shared" si="70"/>
        <v>0.3262287939352171</v>
      </c>
      <c r="M331" s="226">
        <f t="shared" si="71"/>
        <v>0.0012394750328777221</v>
      </c>
      <c r="N331" s="225"/>
      <c r="O331" s="225"/>
      <c r="P331" s="225"/>
      <c r="Q331" s="225"/>
      <c r="R331" s="225"/>
      <c r="S331" s="225"/>
      <c r="T331" s="225"/>
    </row>
    <row r="332" spans="1:20" s="35" customFormat="1" ht="12.75">
      <c r="A332" s="33">
        <v>327</v>
      </c>
      <c r="B332" s="16"/>
      <c r="C332" s="16"/>
      <c r="D332" s="19" t="s">
        <v>478</v>
      </c>
      <c r="E332" s="1">
        <v>725500</v>
      </c>
      <c r="F332" s="1">
        <v>725500</v>
      </c>
      <c r="G332" s="1">
        <v>725500</v>
      </c>
      <c r="H332" s="173"/>
      <c r="I332" s="210">
        <v>236678.99</v>
      </c>
      <c r="J332" s="222">
        <v>236678.99</v>
      </c>
      <c r="K332" s="220"/>
      <c r="L332" s="52">
        <f t="shared" si="70"/>
        <v>0.3262287939352171</v>
      </c>
      <c r="M332" s="52">
        <f t="shared" si="71"/>
        <v>0.0012394750328777221</v>
      </c>
      <c r="N332" s="225"/>
      <c r="O332" s="225"/>
      <c r="P332" s="225"/>
      <c r="Q332" s="225"/>
      <c r="R332" s="225"/>
      <c r="S332" s="225"/>
      <c r="T332" s="225"/>
    </row>
    <row r="333" spans="1:20" s="37" customFormat="1" ht="12.75">
      <c r="A333" s="36">
        <v>328</v>
      </c>
      <c r="B333" s="16"/>
      <c r="C333" s="16">
        <v>80147</v>
      </c>
      <c r="D333" s="18" t="s">
        <v>148</v>
      </c>
      <c r="E333" s="12">
        <f aca="true" t="shared" si="74" ref="E333:K333">E334</f>
        <v>0</v>
      </c>
      <c r="F333" s="12">
        <f t="shared" si="74"/>
        <v>238468</v>
      </c>
      <c r="G333" s="12">
        <f t="shared" si="74"/>
        <v>0</v>
      </c>
      <c r="H333" s="174">
        <f t="shared" si="74"/>
        <v>0</v>
      </c>
      <c r="I333" s="223">
        <f t="shared" si="74"/>
        <v>0</v>
      </c>
      <c r="J333" s="221">
        <f t="shared" si="74"/>
        <v>0</v>
      </c>
      <c r="K333" s="219">
        <f t="shared" si="74"/>
        <v>0</v>
      </c>
      <c r="L333" s="226">
        <f t="shared" si="70"/>
        <v>0</v>
      </c>
      <c r="M333" s="226">
        <f t="shared" si="71"/>
        <v>0</v>
      </c>
      <c r="N333" s="225"/>
      <c r="O333" s="225"/>
      <c r="P333" s="225"/>
      <c r="Q333" s="225"/>
      <c r="R333" s="225"/>
      <c r="S333" s="225"/>
      <c r="T333" s="225"/>
    </row>
    <row r="334" spans="1:20" s="37" customFormat="1" ht="25.5">
      <c r="A334" s="33">
        <v>329</v>
      </c>
      <c r="B334" s="16"/>
      <c r="C334" s="16"/>
      <c r="D334" s="19" t="s">
        <v>149</v>
      </c>
      <c r="E334" s="1"/>
      <c r="F334" s="1">
        <v>238468</v>
      </c>
      <c r="G334" s="1"/>
      <c r="H334" s="173"/>
      <c r="I334" s="210"/>
      <c r="J334" s="222"/>
      <c r="K334" s="220"/>
      <c r="L334" s="52">
        <f t="shared" si="70"/>
        <v>0</v>
      </c>
      <c r="M334" s="52">
        <f t="shared" si="71"/>
        <v>0</v>
      </c>
      <c r="N334" s="225"/>
      <c r="O334" s="225"/>
      <c r="P334" s="225"/>
      <c r="Q334" s="225"/>
      <c r="R334" s="225"/>
      <c r="S334" s="225"/>
      <c r="T334" s="225"/>
    </row>
    <row r="335" spans="1:20" s="35" customFormat="1" ht="12.75">
      <c r="A335" s="36">
        <v>330</v>
      </c>
      <c r="B335" s="16"/>
      <c r="C335" s="16">
        <v>80195</v>
      </c>
      <c r="D335" s="18" t="s">
        <v>295</v>
      </c>
      <c r="E335" s="12">
        <f aca="true" t="shared" si="75" ref="E335:K335">SUM(E336:E351)</f>
        <v>4930900</v>
      </c>
      <c r="F335" s="12">
        <f t="shared" si="75"/>
        <v>4477452</v>
      </c>
      <c r="G335" s="12">
        <f t="shared" si="75"/>
        <v>4477452</v>
      </c>
      <c r="H335" s="174">
        <f t="shared" si="75"/>
        <v>3309260</v>
      </c>
      <c r="I335" s="223">
        <f t="shared" si="75"/>
        <v>815832.4199999999</v>
      </c>
      <c r="J335" s="221">
        <f t="shared" si="75"/>
        <v>815832.4199999999</v>
      </c>
      <c r="K335" s="219">
        <f t="shared" si="75"/>
        <v>2000</v>
      </c>
      <c r="L335" s="226">
        <f t="shared" si="70"/>
        <v>0.18220908230842003</v>
      </c>
      <c r="M335" s="226">
        <f t="shared" si="71"/>
        <v>0.004272470131811073</v>
      </c>
      <c r="N335" s="225"/>
      <c r="O335" s="225"/>
      <c r="P335" s="225"/>
      <c r="Q335" s="225"/>
      <c r="R335" s="225"/>
      <c r="S335" s="225"/>
      <c r="T335" s="225"/>
    </row>
    <row r="336" spans="1:20" s="37" customFormat="1" ht="12.75">
      <c r="A336" s="33">
        <v>331</v>
      </c>
      <c r="B336" s="16"/>
      <c r="C336" s="16"/>
      <c r="D336" s="19" t="s">
        <v>468</v>
      </c>
      <c r="E336" s="1">
        <v>454800</v>
      </c>
      <c r="F336" s="1">
        <v>350500</v>
      </c>
      <c r="G336" s="1">
        <v>350500</v>
      </c>
      <c r="H336" s="173">
        <v>350500</v>
      </c>
      <c r="I336" s="210"/>
      <c r="J336" s="222"/>
      <c r="K336" s="220"/>
      <c r="L336" s="52">
        <f t="shared" si="70"/>
        <v>0</v>
      </c>
      <c r="M336" s="52">
        <f t="shared" si="71"/>
        <v>0</v>
      </c>
      <c r="N336" s="225"/>
      <c r="O336" s="225"/>
      <c r="P336" s="225"/>
      <c r="Q336" s="225"/>
      <c r="R336" s="225"/>
      <c r="S336" s="225"/>
      <c r="T336" s="225"/>
    </row>
    <row r="337" spans="1:20" s="37" customFormat="1" ht="12.75">
      <c r="A337" s="36">
        <v>332</v>
      </c>
      <c r="B337" s="16"/>
      <c r="C337" s="16"/>
      <c r="D337" s="19" t="s">
        <v>469</v>
      </c>
      <c r="E337" s="1">
        <v>166100</v>
      </c>
      <c r="F337" s="1">
        <v>157840</v>
      </c>
      <c r="G337" s="1">
        <v>157840</v>
      </c>
      <c r="H337" s="179">
        <v>157840</v>
      </c>
      <c r="I337" s="210"/>
      <c r="J337" s="222"/>
      <c r="K337" s="220"/>
      <c r="L337" s="52">
        <f t="shared" si="70"/>
        <v>0</v>
      </c>
      <c r="M337" s="52">
        <f t="shared" si="71"/>
        <v>0</v>
      </c>
      <c r="N337" s="225"/>
      <c r="O337" s="225"/>
      <c r="P337" s="225"/>
      <c r="Q337" s="225"/>
      <c r="R337" s="225"/>
      <c r="S337" s="225"/>
      <c r="T337" s="225"/>
    </row>
    <row r="338" spans="1:20" s="37" customFormat="1" ht="25.5">
      <c r="A338" s="33">
        <v>333</v>
      </c>
      <c r="B338" s="16"/>
      <c r="C338" s="16"/>
      <c r="D338" s="19" t="s">
        <v>532</v>
      </c>
      <c r="E338" s="1">
        <v>855700</v>
      </c>
      <c r="F338" s="1">
        <v>855700</v>
      </c>
      <c r="G338" s="1">
        <v>855700</v>
      </c>
      <c r="H338" s="179"/>
      <c r="I338" s="210">
        <v>663424</v>
      </c>
      <c r="J338" s="222">
        <v>663424</v>
      </c>
      <c r="K338" s="220"/>
      <c r="L338" s="52">
        <f t="shared" si="70"/>
        <v>0.7752997545868879</v>
      </c>
      <c r="M338" s="52">
        <f t="shared" si="71"/>
        <v>0.0034743155030865646</v>
      </c>
      <c r="N338" s="225"/>
      <c r="O338" s="225"/>
      <c r="P338" s="225"/>
      <c r="Q338" s="225"/>
      <c r="R338" s="225"/>
      <c r="S338" s="225"/>
      <c r="T338" s="225"/>
    </row>
    <row r="339" spans="1:20" s="37" customFormat="1" ht="12.75">
      <c r="A339" s="36">
        <v>334</v>
      </c>
      <c r="B339" s="16"/>
      <c r="C339" s="16"/>
      <c r="D339" s="19" t="s">
        <v>470</v>
      </c>
      <c r="E339" s="1">
        <v>54800</v>
      </c>
      <c r="F339" s="1">
        <v>54800</v>
      </c>
      <c r="G339" s="1">
        <v>54800</v>
      </c>
      <c r="H339" s="179"/>
      <c r="I339" s="210">
        <v>19747.94</v>
      </c>
      <c r="J339" s="222">
        <v>19747.94</v>
      </c>
      <c r="K339" s="220"/>
      <c r="L339" s="52">
        <f t="shared" si="70"/>
        <v>0.3603638686131387</v>
      </c>
      <c r="M339" s="52">
        <f t="shared" si="71"/>
        <v>0.00010341889062804976</v>
      </c>
      <c r="N339" s="225"/>
      <c r="O339" s="225"/>
      <c r="P339" s="225"/>
      <c r="Q339" s="225"/>
      <c r="R339" s="225"/>
      <c r="S339" s="225"/>
      <c r="T339" s="225"/>
    </row>
    <row r="340" spans="1:20" s="37" customFormat="1" ht="25.5">
      <c r="A340" s="33">
        <v>335</v>
      </c>
      <c r="B340" s="16"/>
      <c r="C340" s="16"/>
      <c r="D340" s="19" t="s">
        <v>599</v>
      </c>
      <c r="E340" s="1">
        <v>2807600</v>
      </c>
      <c r="F340" s="1">
        <v>2665920</v>
      </c>
      <c r="G340" s="1">
        <v>2665920</v>
      </c>
      <c r="H340" s="179">
        <v>2665920</v>
      </c>
      <c r="I340" s="210"/>
      <c r="J340" s="222"/>
      <c r="K340" s="220"/>
      <c r="L340" s="52">
        <f t="shared" si="70"/>
        <v>0</v>
      </c>
      <c r="M340" s="52">
        <f t="shared" si="71"/>
        <v>0</v>
      </c>
      <c r="N340" s="225"/>
      <c r="O340" s="225"/>
      <c r="P340" s="225"/>
      <c r="Q340" s="225"/>
      <c r="R340" s="225"/>
      <c r="S340" s="225"/>
      <c r="T340" s="225"/>
    </row>
    <row r="341" spans="1:20" s="37" customFormat="1" ht="12.75">
      <c r="A341" s="36">
        <v>336</v>
      </c>
      <c r="B341" s="16"/>
      <c r="C341" s="16"/>
      <c r="D341" s="19" t="s">
        <v>471</v>
      </c>
      <c r="E341" s="1">
        <v>250000</v>
      </c>
      <c r="F341" s="1">
        <v>133000</v>
      </c>
      <c r="G341" s="1">
        <v>133000</v>
      </c>
      <c r="H341" s="179">
        <v>133000</v>
      </c>
      <c r="I341" s="210"/>
      <c r="J341" s="222"/>
      <c r="K341" s="220"/>
      <c r="L341" s="52">
        <f t="shared" si="70"/>
        <v>0</v>
      </c>
      <c r="M341" s="52">
        <f t="shared" si="71"/>
        <v>0</v>
      </c>
      <c r="N341" s="225"/>
      <c r="O341" s="225"/>
      <c r="P341" s="225"/>
      <c r="Q341" s="225"/>
      <c r="R341" s="225"/>
      <c r="S341" s="225"/>
      <c r="T341" s="225"/>
    </row>
    <row r="342" spans="1:20" s="37" customFormat="1" ht="25.5">
      <c r="A342" s="33">
        <v>337</v>
      </c>
      <c r="B342" s="16"/>
      <c r="C342" s="16"/>
      <c r="D342" s="19" t="s">
        <v>150</v>
      </c>
      <c r="E342" s="2">
        <v>4000</v>
      </c>
      <c r="F342" s="2">
        <v>4000</v>
      </c>
      <c r="G342" s="2">
        <v>4000</v>
      </c>
      <c r="H342" s="179"/>
      <c r="I342" s="189">
        <v>743.75</v>
      </c>
      <c r="J342" s="190">
        <v>743.75</v>
      </c>
      <c r="K342" s="191"/>
      <c r="L342" s="52">
        <f t="shared" si="70"/>
        <v>0.1859375</v>
      </c>
      <c r="M342" s="52">
        <f t="shared" si="71"/>
        <v>3.894978408107986E-06</v>
      </c>
      <c r="N342" s="225"/>
      <c r="O342" s="225"/>
      <c r="P342" s="225"/>
      <c r="Q342" s="225"/>
      <c r="R342" s="225"/>
      <c r="S342" s="225"/>
      <c r="T342" s="225"/>
    </row>
    <row r="343" spans="1:20" s="37" customFormat="1" ht="25.5">
      <c r="A343" s="36">
        <v>338</v>
      </c>
      <c r="B343" s="16"/>
      <c r="C343" s="16"/>
      <c r="D343" s="19" t="s">
        <v>151</v>
      </c>
      <c r="E343" s="2">
        <v>40000</v>
      </c>
      <c r="F343" s="2">
        <v>40000</v>
      </c>
      <c r="G343" s="2">
        <v>40000</v>
      </c>
      <c r="H343" s="179"/>
      <c r="I343" s="189">
        <v>35000</v>
      </c>
      <c r="J343" s="190">
        <v>35000</v>
      </c>
      <c r="K343" s="191"/>
      <c r="L343" s="52">
        <f t="shared" si="70"/>
        <v>0.875</v>
      </c>
      <c r="M343" s="52">
        <f t="shared" si="71"/>
        <v>0.00018329310155802288</v>
      </c>
      <c r="N343" s="225"/>
      <c r="O343" s="225"/>
      <c r="P343" s="225"/>
      <c r="Q343" s="225"/>
      <c r="R343" s="225"/>
      <c r="S343" s="225"/>
      <c r="T343" s="225"/>
    </row>
    <row r="344" spans="1:20" s="35" customFormat="1" ht="25.5">
      <c r="A344" s="33">
        <v>339</v>
      </c>
      <c r="B344" s="16"/>
      <c r="C344" s="16"/>
      <c r="D344" s="19" t="s">
        <v>152</v>
      </c>
      <c r="E344" s="2">
        <v>20000</v>
      </c>
      <c r="F344" s="2">
        <v>16700</v>
      </c>
      <c r="G344" s="2">
        <v>16700</v>
      </c>
      <c r="H344" s="179"/>
      <c r="I344" s="189">
        <v>12000</v>
      </c>
      <c r="J344" s="190">
        <v>12000</v>
      </c>
      <c r="K344" s="191"/>
      <c r="L344" s="52">
        <f t="shared" si="70"/>
        <v>0.718562874251497</v>
      </c>
      <c r="M344" s="52">
        <f t="shared" si="71"/>
        <v>6.284334910560785E-05</v>
      </c>
      <c r="N344" s="225"/>
      <c r="O344" s="225"/>
      <c r="P344" s="225"/>
      <c r="Q344" s="225"/>
      <c r="R344" s="225"/>
      <c r="S344" s="225"/>
      <c r="T344" s="225"/>
    </row>
    <row r="345" spans="1:20" s="35" customFormat="1" ht="25.5">
      <c r="A345" s="36">
        <v>340</v>
      </c>
      <c r="B345" s="16"/>
      <c r="C345" s="16"/>
      <c r="D345" s="19" t="s">
        <v>558</v>
      </c>
      <c r="E345" s="2">
        <v>50000</v>
      </c>
      <c r="F345" s="2"/>
      <c r="G345" s="2"/>
      <c r="H345" s="179"/>
      <c r="I345" s="189"/>
      <c r="J345" s="190"/>
      <c r="K345" s="191"/>
      <c r="L345" s="52"/>
      <c r="M345" s="52">
        <f t="shared" si="71"/>
        <v>0</v>
      </c>
      <c r="N345" s="225"/>
      <c r="O345" s="225"/>
      <c r="P345" s="225"/>
      <c r="Q345" s="225"/>
      <c r="R345" s="225"/>
      <c r="S345" s="225"/>
      <c r="T345" s="225"/>
    </row>
    <row r="346" spans="1:20" s="35" customFormat="1" ht="38.25">
      <c r="A346" s="33">
        <v>341</v>
      </c>
      <c r="B346" s="16"/>
      <c r="C346" s="16"/>
      <c r="D346" s="19" t="s">
        <v>559</v>
      </c>
      <c r="E346" s="2">
        <v>80000</v>
      </c>
      <c r="F346" s="2"/>
      <c r="G346" s="2"/>
      <c r="H346" s="179"/>
      <c r="I346" s="189"/>
      <c r="J346" s="190"/>
      <c r="K346" s="191"/>
      <c r="L346" s="52"/>
      <c r="M346" s="52">
        <f t="shared" si="71"/>
        <v>0</v>
      </c>
      <c r="N346" s="225"/>
      <c r="O346" s="225"/>
      <c r="P346" s="225"/>
      <c r="Q346" s="225"/>
      <c r="R346" s="225"/>
      <c r="S346" s="225"/>
      <c r="T346" s="225"/>
    </row>
    <row r="347" spans="1:20" s="37" customFormat="1" ht="63.75">
      <c r="A347" s="36">
        <v>342</v>
      </c>
      <c r="B347" s="16"/>
      <c r="C347" s="16"/>
      <c r="D347" s="19" t="s">
        <v>153</v>
      </c>
      <c r="E347" s="2">
        <v>30000</v>
      </c>
      <c r="F347" s="2">
        <v>30000</v>
      </c>
      <c r="G347" s="2">
        <v>30000</v>
      </c>
      <c r="H347" s="179">
        <v>2000</v>
      </c>
      <c r="I347" s="189">
        <v>22623.39</v>
      </c>
      <c r="J347" s="190">
        <v>22623.39</v>
      </c>
      <c r="K347" s="191">
        <v>2000</v>
      </c>
      <c r="L347" s="52">
        <f t="shared" si="70"/>
        <v>0.754113</v>
      </c>
      <c r="M347" s="52">
        <f t="shared" si="71"/>
        <v>0.00011847746631019311</v>
      </c>
      <c r="N347" s="225"/>
      <c r="O347" s="225"/>
      <c r="P347" s="225"/>
      <c r="Q347" s="225"/>
      <c r="R347" s="225"/>
      <c r="S347" s="225"/>
      <c r="T347" s="225"/>
    </row>
    <row r="348" spans="1:20" s="37" customFormat="1" ht="38.25">
      <c r="A348" s="33">
        <v>343</v>
      </c>
      <c r="B348" s="16"/>
      <c r="C348" s="16"/>
      <c r="D348" s="19" t="s">
        <v>154</v>
      </c>
      <c r="E348" s="2">
        <v>5000</v>
      </c>
      <c r="F348" s="2">
        <v>5000</v>
      </c>
      <c r="G348" s="2">
        <v>5000</v>
      </c>
      <c r="H348" s="179"/>
      <c r="I348" s="189"/>
      <c r="J348" s="190"/>
      <c r="K348" s="191"/>
      <c r="L348" s="52">
        <f t="shared" si="70"/>
        <v>0</v>
      </c>
      <c r="M348" s="52">
        <f t="shared" si="71"/>
        <v>0</v>
      </c>
      <c r="N348" s="225"/>
      <c r="O348" s="225"/>
      <c r="P348" s="225"/>
      <c r="Q348" s="225"/>
      <c r="R348" s="225"/>
      <c r="S348" s="225"/>
      <c r="T348" s="225"/>
    </row>
    <row r="349" spans="1:20" s="37" customFormat="1" ht="51">
      <c r="A349" s="36">
        <v>344</v>
      </c>
      <c r="B349" s="16"/>
      <c r="C349" s="16"/>
      <c r="D349" s="19" t="s">
        <v>155</v>
      </c>
      <c r="E349" s="2">
        <v>102900</v>
      </c>
      <c r="F349" s="2">
        <v>106200</v>
      </c>
      <c r="G349" s="2">
        <v>106200</v>
      </c>
      <c r="H349" s="179"/>
      <c r="I349" s="189">
        <v>60133.34</v>
      </c>
      <c r="J349" s="190">
        <v>60133.34</v>
      </c>
      <c r="K349" s="191"/>
      <c r="L349" s="52">
        <f t="shared" si="70"/>
        <v>0.566227306967985</v>
      </c>
      <c r="M349" s="52">
        <f t="shared" si="71"/>
        <v>0.0003149150398755177</v>
      </c>
      <c r="N349" s="225"/>
      <c r="O349" s="225"/>
      <c r="P349" s="225"/>
      <c r="Q349" s="225"/>
      <c r="R349" s="225"/>
      <c r="S349" s="225"/>
      <c r="T349" s="225"/>
    </row>
    <row r="350" spans="1:20" s="35" customFormat="1" ht="25.5">
      <c r="A350" s="33">
        <v>345</v>
      </c>
      <c r="B350" s="16"/>
      <c r="C350" s="16"/>
      <c r="D350" s="19" t="s">
        <v>156</v>
      </c>
      <c r="E350" s="2">
        <v>10000</v>
      </c>
      <c r="F350" s="2">
        <v>10000</v>
      </c>
      <c r="G350" s="2">
        <v>10000</v>
      </c>
      <c r="H350" s="179"/>
      <c r="I350" s="189">
        <v>2160</v>
      </c>
      <c r="J350" s="190">
        <v>2160</v>
      </c>
      <c r="K350" s="191"/>
      <c r="L350" s="52">
        <f t="shared" si="70"/>
        <v>0.216</v>
      </c>
      <c r="M350" s="52">
        <f t="shared" si="71"/>
        <v>1.1311802839009412E-05</v>
      </c>
      <c r="N350" s="225"/>
      <c r="O350" s="225"/>
      <c r="P350" s="225"/>
      <c r="Q350" s="225"/>
      <c r="R350" s="225"/>
      <c r="S350" s="225"/>
      <c r="T350" s="225"/>
    </row>
    <row r="351" spans="1:20" s="37" customFormat="1" ht="25.5">
      <c r="A351" s="36">
        <v>346</v>
      </c>
      <c r="B351" s="16"/>
      <c r="C351" s="16"/>
      <c r="D351" s="19" t="s">
        <v>3</v>
      </c>
      <c r="E351" s="2"/>
      <c r="F351" s="2">
        <v>47792</v>
      </c>
      <c r="G351" s="2">
        <v>47792</v>
      </c>
      <c r="H351" s="179"/>
      <c r="I351" s="189"/>
      <c r="J351" s="190"/>
      <c r="K351" s="191"/>
      <c r="L351" s="52">
        <f t="shared" si="70"/>
        <v>0</v>
      </c>
      <c r="M351" s="52">
        <f t="shared" si="71"/>
        <v>0</v>
      </c>
      <c r="N351" s="225"/>
      <c r="O351" s="225"/>
      <c r="P351" s="225"/>
      <c r="Q351" s="225"/>
      <c r="R351" s="225"/>
      <c r="S351" s="225"/>
      <c r="T351" s="225"/>
    </row>
    <row r="352" spans="1:20" s="37" customFormat="1" ht="19.5" customHeight="1">
      <c r="A352" s="53">
        <v>347</v>
      </c>
      <c r="B352" s="15">
        <v>803</v>
      </c>
      <c r="C352" s="15"/>
      <c r="D352" s="5" t="s">
        <v>552</v>
      </c>
      <c r="E352" s="5">
        <f aca="true" t="shared" si="76" ref="E352:K352">E353</f>
        <v>36441</v>
      </c>
      <c r="F352" s="5">
        <f t="shared" si="76"/>
        <v>29627</v>
      </c>
      <c r="G352" s="5">
        <f t="shared" si="76"/>
        <v>29627</v>
      </c>
      <c r="H352" s="177">
        <f t="shared" si="76"/>
        <v>0</v>
      </c>
      <c r="I352" s="183">
        <f t="shared" si="76"/>
        <v>21053.64</v>
      </c>
      <c r="J352" s="184">
        <f t="shared" si="76"/>
        <v>21053.64</v>
      </c>
      <c r="K352" s="185">
        <f t="shared" si="76"/>
        <v>0</v>
      </c>
      <c r="L352" s="157">
        <f t="shared" si="70"/>
        <v>0.7106234178283323</v>
      </c>
      <c r="M352" s="157">
        <f t="shared" si="71"/>
        <v>0.00011025677070531578</v>
      </c>
      <c r="N352" s="225"/>
      <c r="O352" s="225"/>
      <c r="P352" s="225"/>
      <c r="Q352" s="225"/>
      <c r="R352" s="225"/>
      <c r="S352" s="225"/>
      <c r="T352" s="225"/>
    </row>
    <row r="353" spans="1:20" s="37" customFormat="1" ht="12.75">
      <c r="A353" s="36">
        <v>348</v>
      </c>
      <c r="B353" s="16"/>
      <c r="C353" s="16">
        <v>80309</v>
      </c>
      <c r="D353" s="18" t="s">
        <v>4</v>
      </c>
      <c r="E353" s="13">
        <f aca="true" t="shared" si="77" ref="E353:K353">SUM(E354:E354)</f>
        <v>36441</v>
      </c>
      <c r="F353" s="13">
        <f t="shared" si="77"/>
        <v>29627</v>
      </c>
      <c r="G353" s="13">
        <f t="shared" si="77"/>
        <v>29627</v>
      </c>
      <c r="H353" s="178">
        <f t="shared" si="77"/>
        <v>0</v>
      </c>
      <c r="I353" s="186">
        <f t="shared" si="77"/>
        <v>21053.64</v>
      </c>
      <c r="J353" s="187">
        <f t="shared" si="77"/>
        <v>21053.64</v>
      </c>
      <c r="K353" s="188">
        <f t="shared" si="77"/>
        <v>0</v>
      </c>
      <c r="L353" s="226">
        <f t="shared" si="70"/>
        <v>0.7106234178283323</v>
      </c>
      <c r="M353" s="226">
        <f t="shared" si="71"/>
        <v>0.00011025677070531578</v>
      </c>
      <c r="N353" s="225"/>
      <c r="O353" s="225"/>
      <c r="P353" s="225"/>
      <c r="Q353" s="225"/>
      <c r="R353" s="225"/>
      <c r="S353" s="225"/>
      <c r="T353" s="225"/>
    </row>
    <row r="354" spans="1:20" s="37" customFormat="1" ht="38.25">
      <c r="A354" s="33">
        <v>349</v>
      </c>
      <c r="B354" s="16"/>
      <c r="C354" s="16"/>
      <c r="D354" s="19" t="s">
        <v>157</v>
      </c>
      <c r="E354" s="2">
        <v>36441</v>
      </c>
      <c r="F354" s="2">
        <v>29627</v>
      </c>
      <c r="G354" s="2">
        <v>29627</v>
      </c>
      <c r="H354" s="179"/>
      <c r="I354" s="189">
        <v>21053.64</v>
      </c>
      <c r="J354" s="190">
        <v>21053.64</v>
      </c>
      <c r="K354" s="191"/>
      <c r="L354" s="52">
        <f t="shared" si="70"/>
        <v>0.7106234178283323</v>
      </c>
      <c r="M354" s="52">
        <f t="shared" si="71"/>
        <v>0.00011025677070531578</v>
      </c>
      <c r="N354" s="225"/>
      <c r="O354" s="225"/>
      <c r="P354" s="225"/>
      <c r="Q354" s="225"/>
      <c r="R354" s="225"/>
      <c r="S354" s="225"/>
      <c r="T354" s="225"/>
    </row>
    <row r="355" spans="1:20" s="35" customFormat="1" ht="19.5" customHeight="1">
      <c r="A355" s="54">
        <v>350</v>
      </c>
      <c r="B355" s="15">
        <v>851</v>
      </c>
      <c r="C355" s="15"/>
      <c r="D355" s="5" t="s">
        <v>651</v>
      </c>
      <c r="E355" s="5">
        <f aca="true" t="shared" si="78" ref="E355:K355">E356+E362+E372+E374+E376+E379</f>
        <v>5719700</v>
      </c>
      <c r="F355" s="5">
        <f t="shared" si="78"/>
        <v>6058766</v>
      </c>
      <c r="G355" s="5">
        <f t="shared" si="78"/>
        <v>5909700</v>
      </c>
      <c r="H355" s="177">
        <f t="shared" si="78"/>
        <v>3101000</v>
      </c>
      <c r="I355" s="183">
        <f t="shared" si="78"/>
        <v>2365421.91</v>
      </c>
      <c r="J355" s="184">
        <f t="shared" si="78"/>
        <v>2353356.74</v>
      </c>
      <c r="K355" s="185">
        <f t="shared" si="78"/>
        <v>1080120.94</v>
      </c>
      <c r="L355" s="157">
        <f t="shared" si="70"/>
        <v>0.3904131484860119</v>
      </c>
      <c r="M355" s="157">
        <f t="shared" si="71"/>
        <v>0.012387586239348642</v>
      </c>
      <c r="N355" s="225"/>
      <c r="O355" s="225"/>
      <c r="P355" s="225"/>
      <c r="Q355" s="225"/>
      <c r="R355" s="225"/>
      <c r="S355" s="225"/>
      <c r="T355" s="225"/>
    </row>
    <row r="356" spans="1:20" s="37" customFormat="1" ht="12.75">
      <c r="A356" s="33">
        <v>351</v>
      </c>
      <c r="B356" s="16"/>
      <c r="C356" s="16">
        <v>85121</v>
      </c>
      <c r="D356" s="18" t="s">
        <v>395</v>
      </c>
      <c r="E356" s="13">
        <f aca="true" t="shared" si="79" ref="E356:K356">SUM(E357:E361)</f>
        <v>0</v>
      </c>
      <c r="F356" s="13">
        <f t="shared" si="79"/>
        <v>149066</v>
      </c>
      <c r="G356" s="13">
        <f t="shared" si="79"/>
        <v>0</v>
      </c>
      <c r="H356" s="178">
        <f t="shared" si="79"/>
        <v>0</v>
      </c>
      <c r="I356" s="186">
        <f t="shared" si="79"/>
        <v>12065.17</v>
      </c>
      <c r="J356" s="187">
        <f t="shared" si="79"/>
        <v>0</v>
      </c>
      <c r="K356" s="188">
        <f t="shared" si="79"/>
        <v>0</v>
      </c>
      <c r="L356" s="226">
        <f t="shared" si="70"/>
        <v>0.08093844337407591</v>
      </c>
      <c r="M356" s="226">
        <f t="shared" si="71"/>
        <v>6.318464086070888E-05</v>
      </c>
      <c r="N356" s="225"/>
      <c r="O356" s="225"/>
      <c r="P356" s="225"/>
      <c r="Q356" s="225"/>
      <c r="R356" s="225"/>
      <c r="S356" s="225"/>
      <c r="T356" s="225"/>
    </row>
    <row r="357" spans="1:20" s="35" customFormat="1" ht="25.5">
      <c r="A357" s="36">
        <v>352</v>
      </c>
      <c r="B357" s="16"/>
      <c r="C357" s="16"/>
      <c r="D357" s="19" t="s">
        <v>158</v>
      </c>
      <c r="E357" s="2"/>
      <c r="F357" s="2">
        <v>20000</v>
      </c>
      <c r="G357" s="2"/>
      <c r="H357" s="179"/>
      <c r="I357" s="189"/>
      <c r="J357" s="190"/>
      <c r="K357" s="191"/>
      <c r="L357" s="52">
        <f t="shared" si="70"/>
        <v>0</v>
      </c>
      <c r="M357" s="52">
        <f t="shared" si="71"/>
        <v>0</v>
      </c>
      <c r="N357" s="225"/>
      <c r="O357" s="225"/>
      <c r="P357" s="225"/>
      <c r="Q357" s="225"/>
      <c r="R357" s="225"/>
      <c r="S357" s="225"/>
      <c r="T357" s="225"/>
    </row>
    <row r="358" spans="1:20" s="37" customFormat="1" ht="25.5">
      <c r="A358" s="33">
        <v>353</v>
      </c>
      <c r="B358" s="16"/>
      <c r="C358" s="16"/>
      <c r="D358" s="19" t="s">
        <v>10</v>
      </c>
      <c r="E358" s="2"/>
      <c r="F358" s="2">
        <v>12066</v>
      </c>
      <c r="G358" s="2"/>
      <c r="H358" s="179"/>
      <c r="I358" s="189">
        <v>12065.17</v>
      </c>
      <c r="J358" s="190"/>
      <c r="K358" s="191"/>
      <c r="L358" s="52">
        <f t="shared" si="70"/>
        <v>0.999931211669153</v>
      </c>
      <c r="M358" s="52">
        <f t="shared" si="71"/>
        <v>6.318464086070888E-05</v>
      </c>
      <c r="N358" s="225"/>
      <c r="O358" s="225"/>
      <c r="P358" s="225"/>
      <c r="Q358" s="225"/>
      <c r="R358" s="225"/>
      <c r="S358" s="225"/>
      <c r="T358" s="225"/>
    </row>
    <row r="359" spans="1:20" s="37" customFormat="1" ht="25.5">
      <c r="A359" s="36">
        <v>354</v>
      </c>
      <c r="B359" s="16"/>
      <c r="C359" s="16"/>
      <c r="D359" s="19" t="s">
        <v>159</v>
      </c>
      <c r="E359" s="2"/>
      <c r="F359" s="2">
        <v>50000</v>
      </c>
      <c r="G359" s="2"/>
      <c r="H359" s="179"/>
      <c r="I359" s="189"/>
      <c r="J359" s="190"/>
      <c r="K359" s="191"/>
      <c r="L359" s="52">
        <f t="shared" si="70"/>
        <v>0</v>
      </c>
      <c r="M359" s="52">
        <f t="shared" si="71"/>
        <v>0</v>
      </c>
      <c r="N359" s="225"/>
      <c r="O359" s="225"/>
      <c r="P359" s="225"/>
      <c r="Q359" s="225"/>
      <c r="R359" s="225"/>
      <c r="S359" s="225"/>
      <c r="T359" s="225"/>
    </row>
    <row r="360" spans="1:20" s="35" customFormat="1" ht="25.5">
      <c r="A360" s="33">
        <v>355</v>
      </c>
      <c r="B360" s="16"/>
      <c r="C360" s="16"/>
      <c r="D360" s="19" t="s">
        <v>160</v>
      </c>
      <c r="E360" s="2"/>
      <c r="F360" s="2">
        <v>30000</v>
      </c>
      <c r="G360" s="2"/>
      <c r="H360" s="179"/>
      <c r="I360" s="189"/>
      <c r="J360" s="190"/>
      <c r="K360" s="191"/>
      <c r="L360" s="52">
        <f t="shared" si="70"/>
        <v>0</v>
      </c>
      <c r="M360" s="52">
        <f t="shared" si="71"/>
        <v>0</v>
      </c>
      <c r="N360" s="225"/>
      <c r="O360" s="225"/>
      <c r="P360" s="225"/>
      <c r="Q360" s="225"/>
      <c r="R360" s="225"/>
      <c r="S360" s="225"/>
      <c r="T360" s="225"/>
    </row>
    <row r="361" spans="1:20" s="37" customFormat="1" ht="25.5">
      <c r="A361" s="36">
        <v>356</v>
      </c>
      <c r="B361" s="16"/>
      <c r="C361" s="16"/>
      <c r="D361" s="19" t="s">
        <v>161</v>
      </c>
      <c r="E361" s="2"/>
      <c r="F361" s="2">
        <v>37000</v>
      </c>
      <c r="G361" s="2"/>
      <c r="H361" s="179"/>
      <c r="I361" s="189"/>
      <c r="J361" s="190"/>
      <c r="K361" s="191"/>
      <c r="L361" s="52">
        <f t="shared" si="70"/>
        <v>0</v>
      </c>
      <c r="M361" s="52">
        <f t="shared" si="71"/>
        <v>0</v>
      </c>
      <c r="N361" s="225"/>
      <c r="O361" s="225"/>
      <c r="P361" s="225"/>
      <c r="Q361" s="225"/>
      <c r="R361" s="225"/>
      <c r="S361" s="225"/>
      <c r="T361" s="225"/>
    </row>
    <row r="362" spans="1:20" s="37" customFormat="1" ht="12.75">
      <c r="A362" s="33">
        <v>357</v>
      </c>
      <c r="B362" s="16"/>
      <c r="C362" s="16">
        <v>85149</v>
      </c>
      <c r="D362" s="18" t="s">
        <v>533</v>
      </c>
      <c r="E362" s="13">
        <f aca="true" t="shared" si="80" ref="E362:K362">SUM(E363:E371)</f>
        <v>468000</v>
      </c>
      <c r="F362" s="13">
        <f t="shared" si="80"/>
        <v>468000</v>
      </c>
      <c r="G362" s="13">
        <f t="shared" si="80"/>
        <v>468000</v>
      </c>
      <c r="H362" s="178">
        <f t="shared" si="80"/>
        <v>0</v>
      </c>
      <c r="I362" s="186">
        <f t="shared" si="80"/>
        <v>165122</v>
      </c>
      <c r="J362" s="187">
        <f t="shared" si="80"/>
        <v>165122</v>
      </c>
      <c r="K362" s="188">
        <f t="shared" si="80"/>
        <v>0</v>
      </c>
      <c r="L362" s="226">
        <f t="shared" si="70"/>
        <v>0.3528247863247863</v>
      </c>
      <c r="M362" s="226">
        <f t="shared" si="71"/>
        <v>0.0008647349575846815</v>
      </c>
      <c r="N362" s="225"/>
      <c r="O362" s="225"/>
      <c r="P362" s="225"/>
      <c r="Q362" s="225"/>
      <c r="R362" s="225"/>
      <c r="S362" s="225"/>
      <c r="T362" s="225"/>
    </row>
    <row r="363" spans="1:20" s="37" customFormat="1" ht="38.25">
      <c r="A363" s="36">
        <v>358</v>
      </c>
      <c r="B363" s="16"/>
      <c r="C363" s="16"/>
      <c r="D363" s="19" t="s">
        <v>11</v>
      </c>
      <c r="E363" s="2">
        <v>350000</v>
      </c>
      <c r="F363" s="2">
        <v>350000</v>
      </c>
      <c r="G363" s="2">
        <v>350000</v>
      </c>
      <c r="H363" s="179"/>
      <c r="I363" s="189">
        <v>100536</v>
      </c>
      <c r="J363" s="190">
        <v>100536</v>
      </c>
      <c r="K363" s="191"/>
      <c r="L363" s="52">
        <f t="shared" si="70"/>
        <v>0.28724571428571427</v>
      </c>
      <c r="M363" s="52">
        <f t="shared" si="71"/>
        <v>0.0005265015788067825</v>
      </c>
      <c r="N363" s="225"/>
      <c r="O363" s="225"/>
      <c r="P363" s="225"/>
      <c r="Q363" s="225"/>
      <c r="R363" s="225"/>
      <c r="S363" s="225"/>
      <c r="T363" s="225"/>
    </row>
    <row r="364" spans="1:20" s="37" customFormat="1" ht="25.5">
      <c r="A364" s="33">
        <v>359</v>
      </c>
      <c r="B364" s="16"/>
      <c r="C364" s="16"/>
      <c r="D364" s="19" t="s">
        <v>12</v>
      </c>
      <c r="E364" s="2">
        <v>30000</v>
      </c>
      <c r="F364" s="2">
        <v>30000</v>
      </c>
      <c r="G364" s="2">
        <v>30000</v>
      </c>
      <c r="H364" s="179"/>
      <c r="I364" s="189"/>
      <c r="J364" s="190"/>
      <c r="K364" s="191"/>
      <c r="L364" s="52">
        <f t="shared" si="70"/>
        <v>0</v>
      </c>
      <c r="M364" s="52">
        <f t="shared" si="71"/>
        <v>0</v>
      </c>
      <c r="N364" s="225"/>
      <c r="O364" s="225"/>
      <c r="P364" s="225"/>
      <c r="Q364" s="225"/>
      <c r="R364" s="225"/>
      <c r="S364" s="225"/>
      <c r="T364" s="225"/>
    </row>
    <row r="365" spans="1:20" s="35" customFormat="1" ht="51">
      <c r="A365" s="36">
        <v>360</v>
      </c>
      <c r="B365" s="16"/>
      <c r="C365" s="16"/>
      <c r="D365" s="19" t="s">
        <v>162</v>
      </c>
      <c r="E365" s="2">
        <v>14000</v>
      </c>
      <c r="F365" s="2">
        <v>14000</v>
      </c>
      <c r="G365" s="2">
        <v>14000</v>
      </c>
      <c r="H365" s="179"/>
      <c r="I365" s="189">
        <v>14000</v>
      </c>
      <c r="J365" s="190">
        <v>14000</v>
      </c>
      <c r="K365" s="191"/>
      <c r="L365" s="52">
        <f t="shared" si="70"/>
        <v>1</v>
      </c>
      <c r="M365" s="52">
        <f t="shared" si="71"/>
        <v>7.331724062320915E-05</v>
      </c>
      <c r="N365" s="225"/>
      <c r="O365" s="225"/>
      <c r="P365" s="225"/>
      <c r="Q365" s="225"/>
      <c r="R365" s="225"/>
      <c r="S365" s="225"/>
      <c r="T365" s="225"/>
    </row>
    <row r="366" spans="1:20" s="37" customFormat="1" ht="51">
      <c r="A366" s="33">
        <v>361</v>
      </c>
      <c r="B366" s="16"/>
      <c r="C366" s="16"/>
      <c r="D366" s="19" t="s">
        <v>163</v>
      </c>
      <c r="E366" s="2">
        <v>4500</v>
      </c>
      <c r="F366" s="2">
        <v>4500</v>
      </c>
      <c r="G366" s="2">
        <v>4500</v>
      </c>
      <c r="H366" s="179"/>
      <c r="I366" s="189">
        <v>4500</v>
      </c>
      <c r="J366" s="190">
        <v>4500</v>
      </c>
      <c r="K366" s="191"/>
      <c r="L366" s="52">
        <f t="shared" si="70"/>
        <v>1</v>
      </c>
      <c r="M366" s="52">
        <f t="shared" si="71"/>
        <v>2.356625591460294E-05</v>
      </c>
      <c r="N366" s="225"/>
      <c r="O366" s="225"/>
      <c r="P366" s="225"/>
      <c r="Q366" s="225"/>
      <c r="R366" s="225"/>
      <c r="S366" s="225"/>
      <c r="T366" s="225"/>
    </row>
    <row r="367" spans="1:20" s="37" customFormat="1" ht="51">
      <c r="A367" s="36">
        <v>362</v>
      </c>
      <c r="B367" s="16"/>
      <c r="C367" s="16"/>
      <c r="D367" s="19" t="s">
        <v>164</v>
      </c>
      <c r="E367" s="2">
        <v>24500</v>
      </c>
      <c r="F367" s="2">
        <v>24500</v>
      </c>
      <c r="G367" s="2">
        <v>24500</v>
      </c>
      <c r="H367" s="179"/>
      <c r="I367" s="189">
        <v>24500</v>
      </c>
      <c r="J367" s="190">
        <v>24500</v>
      </c>
      <c r="K367" s="191"/>
      <c r="L367" s="52">
        <f t="shared" si="70"/>
        <v>1</v>
      </c>
      <c r="M367" s="52">
        <f t="shared" si="71"/>
        <v>0.000128305171090616</v>
      </c>
      <c r="N367" s="225"/>
      <c r="O367" s="225"/>
      <c r="P367" s="225"/>
      <c r="Q367" s="225"/>
      <c r="R367" s="225"/>
      <c r="S367" s="225"/>
      <c r="T367" s="225"/>
    </row>
    <row r="368" spans="1:20" s="35" customFormat="1" ht="25.5">
      <c r="A368" s="33">
        <v>363</v>
      </c>
      <c r="B368" s="16"/>
      <c r="C368" s="16"/>
      <c r="D368" s="19" t="s">
        <v>165</v>
      </c>
      <c r="E368" s="2">
        <v>12000</v>
      </c>
      <c r="F368" s="2">
        <v>12000</v>
      </c>
      <c r="G368" s="2">
        <v>12000</v>
      </c>
      <c r="H368" s="179"/>
      <c r="I368" s="189">
        <v>11586</v>
      </c>
      <c r="J368" s="190">
        <v>11586</v>
      </c>
      <c r="K368" s="191"/>
      <c r="L368" s="52">
        <f t="shared" si="70"/>
        <v>0.9655</v>
      </c>
      <c r="M368" s="52">
        <f t="shared" si="71"/>
        <v>6.067525356146437E-05</v>
      </c>
      <c r="N368" s="225"/>
      <c r="O368" s="225"/>
      <c r="P368" s="225"/>
      <c r="Q368" s="225"/>
      <c r="R368" s="225"/>
      <c r="S368" s="225"/>
      <c r="T368" s="225"/>
    </row>
    <row r="369" spans="1:20" s="37" customFormat="1" ht="25.5">
      <c r="A369" s="36">
        <v>364</v>
      </c>
      <c r="B369" s="16"/>
      <c r="C369" s="16"/>
      <c r="D369" s="19" t="s">
        <v>166</v>
      </c>
      <c r="E369" s="2">
        <v>20000</v>
      </c>
      <c r="F369" s="2">
        <v>20000</v>
      </c>
      <c r="G369" s="2">
        <v>20000</v>
      </c>
      <c r="H369" s="179"/>
      <c r="I369" s="189"/>
      <c r="J369" s="190"/>
      <c r="K369" s="191"/>
      <c r="L369" s="52">
        <f t="shared" si="70"/>
        <v>0</v>
      </c>
      <c r="M369" s="52">
        <f t="shared" si="71"/>
        <v>0</v>
      </c>
      <c r="N369" s="225"/>
      <c r="O369" s="225"/>
      <c r="P369" s="225"/>
      <c r="Q369" s="225"/>
      <c r="R369" s="225"/>
      <c r="S369" s="225"/>
      <c r="T369" s="225"/>
    </row>
    <row r="370" spans="1:20" s="37" customFormat="1" ht="25.5">
      <c r="A370" s="33">
        <v>365</v>
      </c>
      <c r="B370" s="16"/>
      <c r="C370" s="16"/>
      <c r="D370" s="19" t="s">
        <v>167</v>
      </c>
      <c r="E370" s="2">
        <v>10000</v>
      </c>
      <c r="F370" s="2">
        <v>10000</v>
      </c>
      <c r="G370" s="2">
        <v>10000</v>
      </c>
      <c r="H370" s="179"/>
      <c r="I370" s="189">
        <v>10000</v>
      </c>
      <c r="J370" s="190">
        <v>10000</v>
      </c>
      <c r="K370" s="191"/>
      <c r="L370" s="52">
        <f t="shared" si="70"/>
        <v>1</v>
      </c>
      <c r="M370" s="52">
        <f t="shared" si="71"/>
        <v>5.2369457588006535E-05</v>
      </c>
      <c r="N370" s="225"/>
      <c r="O370" s="225"/>
      <c r="P370" s="225"/>
      <c r="Q370" s="225"/>
      <c r="R370" s="225"/>
      <c r="S370" s="225"/>
      <c r="T370" s="225"/>
    </row>
    <row r="371" spans="1:20" s="37" customFormat="1" ht="12.75">
      <c r="A371" s="36">
        <v>366</v>
      </c>
      <c r="B371" s="16"/>
      <c r="C371" s="16"/>
      <c r="D371" s="19" t="s">
        <v>168</v>
      </c>
      <c r="E371" s="2">
        <v>3000</v>
      </c>
      <c r="F371" s="2">
        <v>3000</v>
      </c>
      <c r="G371" s="2">
        <v>3000</v>
      </c>
      <c r="H371" s="179"/>
      <c r="I371" s="189"/>
      <c r="J371" s="190"/>
      <c r="K371" s="191"/>
      <c r="L371" s="52">
        <f t="shared" si="70"/>
        <v>0</v>
      </c>
      <c r="M371" s="52">
        <f t="shared" si="71"/>
        <v>0</v>
      </c>
      <c r="N371" s="225"/>
      <c r="O371" s="225"/>
      <c r="P371" s="225"/>
      <c r="Q371" s="225"/>
      <c r="R371" s="225"/>
      <c r="S371" s="225"/>
      <c r="T371" s="225"/>
    </row>
    <row r="372" spans="1:20" s="35" customFormat="1" ht="12.75">
      <c r="A372" s="33">
        <v>367</v>
      </c>
      <c r="B372" s="16"/>
      <c r="C372" s="16">
        <v>85153</v>
      </c>
      <c r="D372" s="18" t="s">
        <v>13</v>
      </c>
      <c r="E372" s="13">
        <f aca="true" t="shared" si="81" ref="E372:K372">SUM(E373:E373)</f>
        <v>61000</v>
      </c>
      <c r="F372" s="13">
        <f t="shared" si="81"/>
        <v>61000</v>
      </c>
      <c r="G372" s="13">
        <f t="shared" si="81"/>
        <v>61000</v>
      </c>
      <c r="H372" s="178">
        <f t="shared" si="81"/>
        <v>0</v>
      </c>
      <c r="I372" s="186">
        <f t="shared" si="81"/>
        <v>14000</v>
      </c>
      <c r="J372" s="187">
        <f t="shared" si="81"/>
        <v>14000</v>
      </c>
      <c r="K372" s="188">
        <f t="shared" si="81"/>
        <v>0</v>
      </c>
      <c r="L372" s="226">
        <f t="shared" si="70"/>
        <v>0.22950819672131148</v>
      </c>
      <c r="M372" s="226">
        <f t="shared" si="71"/>
        <v>7.331724062320915E-05</v>
      </c>
      <c r="N372" s="225"/>
      <c r="O372" s="225"/>
      <c r="P372" s="225"/>
      <c r="Q372" s="225"/>
      <c r="R372" s="225"/>
      <c r="S372" s="225"/>
      <c r="T372" s="225"/>
    </row>
    <row r="373" spans="1:20" s="37" customFormat="1" ht="12.75">
      <c r="A373" s="36">
        <v>368</v>
      </c>
      <c r="B373" s="7"/>
      <c r="C373" s="7"/>
      <c r="D373" s="19" t="s">
        <v>290</v>
      </c>
      <c r="E373" s="2">
        <v>61000</v>
      </c>
      <c r="F373" s="2">
        <v>61000</v>
      </c>
      <c r="G373" s="2">
        <v>61000</v>
      </c>
      <c r="H373" s="179"/>
      <c r="I373" s="189">
        <v>14000</v>
      </c>
      <c r="J373" s="190">
        <v>14000</v>
      </c>
      <c r="K373" s="191"/>
      <c r="L373" s="52">
        <f t="shared" si="70"/>
        <v>0.22950819672131148</v>
      </c>
      <c r="M373" s="52">
        <f t="shared" si="71"/>
        <v>7.331724062320915E-05</v>
      </c>
      <c r="N373" s="225"/>
      <c r="O373" s="225"/>
      <c r="P373" s="225"/>
      <c r="Q373" s="225"/>
      <c r="R373" s="225"/>
      <c r="S373" s="225"/>
      <c r="T373" s="225"/>
    </row>
    <row r="374" spans="1:20" s="37" customFormat="1" ht="12.75">
      <c r="A374" s="33">
        <v>369</v>
      </c>
      <c r="B374" s="16"/>
      <c r="C374" s="16">
        <v>85154</v>
      </c>
      <c r="D374" s="18" t="s">
        <v>396</v>
      </c>
      <c r="E374" s="13">
        <f aca="true" t="shared" si="82" ref="E374:K374">SUM(E375:E375)</f>
        <v>2023700</v>
      </c>
      <c r="F374" s="13">
        <f t="shared" si="82"/>
        <v>2213700</v>
      </c>
      <c r="G374" s="13">
        <f t="shared" si="82"/>
        <v>2213700</v>
      </c>
      <c r="H374" s="178">
        <f t="shared" si="82"/>
        <v>36000</v>
      </c>
      <c r="I374" s="186">
        <f t="shared" si="82"/>
        <v>1083266.65</v>
      </c>
      <c r="J374" s="187">
        <f t="shared" si="82"/>
        <v>1083266.65</v>
      </c>
      <c r="K374" s="188">
        <f t="shared" si="82"/>
        <v>13965.39</v>
      </c>
      <c r="L374" s="226">
        <f t="shared" si="70"/>
        <v>0.48934663685232865</v>
      </c>
      <c r="M374" s="226">
        <f t="shared" si="71"/>
        <v>0.005673008688367691</v>
      </c>
      <c r="N374" s="225"/>
      <c r="O374" s="225"/>
      <c r="P374" s="225"/>
      <c r="Q374" s="225"/>
      <c r="R374" s="225"/>
      <c r="S374" s="225"/>
      <c r="T374" s="225"/>
    </row>
    <row r="375" spans="1:20" s="35" customFormat="1" ht="38.25">
      <c r="A375" s="36">
        <v>370</v>
      </c>
      <c r="B375" s="7"/>
      <c r="C375" s="7"/>
      <c r="D375" s="19" t="s">
        <v>600</v>
      </c>
      <c r="E375" s="2">
        <v>2023700</v>
      </c>
      <c r="F375" s="2">
        <v>2213700</v>
      </c>
      <c r="G375" s="2">
        <v>2213700</v>
      </c>
      <c r="H375" s="179">
        <v>36000</v>
      </c>
      <c r="I375" s="189">
        <v>1083266.65</v>
      </c>
      <c r="J375" s="190">
        <v>1083266.65</v>
      </c>
      <c r="K375" s="191">
        <v>13965.39</v>
      </c>
      <c r="L375" s="52">
        <f t="shared" si="70"/>
        <v>0.48934663685232865</v>
      </c>
      <c r="M375" s="52">
        <f t="shared" si="71"/>
        <v>0.005673008688367691</v>
      </c>
      <c r="N375" s="225"/>
      <c r="O375" s="225"/>
      <c r="P375" s="225"/>
      <c r="Q375" s="225"/>
      <c r="R375" s="225"/>
      <c r="S375" s="225"/>
      <c r="T375" s="225"/>
    </row>
    <row r="376" spans="1:20" s="35" customFormat="1" ht="38.25">
      <c r="A376" s="33">
        <v>371</v>
      </c>
      <c r="B376" s="7"/>
      <c r="C376" s="16">
        <v>85156</v>
      </c>
      <c r="D376" s="18" t="s">
        <v>397</v>
      </c>
      <c r="E376" s="13">
        <f aca="true" t="shared" si="83" ref="E376:K376">E377+E378</f>
        <v>3065000</v>
      </c>
      <c r="F376" s="13">
        <f t="shared" si="83"/>
        <v>3065000</v>
      </c>
      <c r="G376" s="13">
        <f t="shared" si="83"/>
        <v>3065000</v>
      </c>
      <c r="H376" s="178">
        <f t="shared" si="83"/>
        <v>3065000</v>
      </c>
      <c r="I376" s="186">
        <f t="shared" si="83"/>
        <v>1066155.55</v>
      </c>
      <c r="J376" s="187">
        <f t="shared" si="83"/>
        <v>1066155.55</v>
      </c>
      <c r="K376" s="188">
        <f t="shared" si="83"/>
        <v>1066155.55</v>
      </c>
      <c r="L376" s="226">
        <f t="shared" si="70"/>
        <v>0.3478484665579119</v>
      </c>
      <c r="M376" s="226">
        <f t="shared" si="71"/>
        <v>0.0055833987857942784</v>
      </c>
      <c r="N376" s="225"/>
      <c r="O376" s="225"/>
      <c r="P376" s="225"/>
      <c r="Q376" s="225"/>
      <c r="R376" s="225"/>
      <c r="S376" s="225"/>
      <c r="T376" s="225"/>
    </row>
    <row r="377" spans="1:20" s="35" customFormat="1" ht="51">
      <c r="A377" s="36">
        <v>372</v>
      </c>
      <c r="B377" s="7"/>
      <c r="C377" s="7"/>
      <c r="D377" s="22" t="s">
        <v>14</v>
      </c>
      <c r="E377" s="2">
        <v>12000</v>
      </c>
      <c r="F377" s="2">
        <v>12000</v>
      </c>
      <c r="G377" s="2">
        <v>12000</v>
      </c>
      <c r="H377" s="179">
        <v>12000</v>
      </c>
      <c r="I377" s="189">
        <v>6137.25</v>
      </c>
      <c r="J377" s="190">
        <v>6137.25</v>
      </c>
      <c r="K377" s="191">
        <v>6137.25</v>
      </c>
      <c r="L377" s="52">
        <f t="shared" si="70"/>
        <v>0.5114375</v>
      </c>
      <c r="M377" s="52">
        <f t="shared" si="71"/>
        <v>3.214044535819931E-05</v>
      </c>
      <c r="N377" s="225"/>
      <c r="O377" s="225"/>
      <c r="P377" s="225"/>
      <c r="Q377" s="225"/>
      <c r="R377" s="225"/>
      <c r="S377" s="225"/>
      <c r="T377" s="225"/>
    </row>
    <row r="378" spans="1:20" s="35" customFormat="1" ht="51">
      <c r="A378" s="33">
        <v>373</v>
      </c>
      <c r="B378" s="7"/>
      <c r="C378" s="7"/>
      <c r="D378" s="22" t="s">
        <v>15</v>
      </c>
      <c r="E378" s="2">
        <v>3053000</v>
      </c>
      <c r="F378" s="2">
        <v>3053000</v>
      </c>
      <c r="G378" s="2">
        <v>3053000</v>
      </c>
      <c r="H378" s="179">
        <v>3053000</v>
      </c>
      <c r="I378" s="189">
        <v>1060018.3</v>
      </c>
      <c r="J378" s="190">
        <v>1060018.3</v>
      </c>
      <c r="K378" s="191">
        <v>1060018.3</v>
      </c>
      <c r="L378" s="52">
        <f t="shared" si="70"/>
        <v>0.3472054700294792</v>
      </c>
      <c r="M378" s="52">
        <f t="shared" si="71"/>
        <v>0.0055512583404360785</v>
      </c>
      <c r="N378" s="225"/>
      <c r="O378" s="225"/>
      <c r="P378" s="225"/>
      <c r="Q378" s="225"/>
      <c r="R378" s="225"/>
      <c r="S378" s="225"/>
      <c r="T378" s="225"/>
    </row>
    <row r="379" spans="1:20" s="37" customFormat="1" ht="12.75">
      <c r="A379" s="36">
        <v>374</v>
      </c>
      <c r="B379" s="7"/>
      <c r="C379" s="16">
        <v>85195</v>
      </c>
      <c r="D379" s="18" t="s">
        <v>295</v>
      </c>
      <c r="E379" s="13">
        <f aca="true" t="shared" si="84" ref="E379:K379">SUM(E380:E382)</f>
        <v>102000</v>
      </c>
      <c r="F379" s="13">
        <f t="shared" si="84"/>
        <v>102000</v>
      </c>
      <c r="G379" s="13">
        <f t="shared" si="84"/>
        <v>102000</v>
      </c>
      <c r="H379" s="178">
        <f t="shared" si="84"/>
        <v>0</v>
      </c>
      <c r="I379" s="186">
        <f t="shared" si="84"/>
        <v>24812.54</v>
      </c>
      <c r="J379" s="187">
        <f t="shared" si="84"/>
        <v>24812.54</v>
      </c>
      <c r="K379" s="188">
        <f t="shared" si="84"/>
        <v>0</v>
      </c>
      <c r="L379" s="226">
        <f t="shared" si="70"/>
        <v>0.24326019607843138</v>
      </c>
      <c r="M379" s="226">
        <f t="shared" si="71"/>
        <v>0.00012994192611807156</v>
      </c>
      <c r="N379" s="225"/>
      <c r="O379" s="225"/>
      <c r="P379" s="225"/>
      <c r="Q379" s="225"/>
      <c r="R379" s="225"/>
      <c r="S379" s="225"/>
      <c r="T379" s="225"/>
    </row>
    <row r="380" spans="1:20" s="37" customFormat="1" ht="38.25">
      <c r="A380" s="33">
        <v>375</v>
      </c>
      <c r="B380" s="7"/>
      <c r="C380" s="7"/>
      <c r="D380" s="22" t="s">
        <v>169</v>
      </c>
      <c r="E380" s="2">
        <v>60000</v>
      </c>
      <c r="F380" s="2">
        <v>60000</v>
      </c>
      <c r="G380" s="2">
        <v>60000</v>
      </c>
      <c r="H380" s="179"/>
      <c r="I380" s="189">
        <v>20000</v>
      </c>
      <c r="J380" s="190">
        <v>20000</v>
      </c>
      <c r="K380" s="191"/>
      <c r="L380" s="52">
        <f t="shared" si="70"/>
        <v>0.3333333333333333</v>
      </c>
      <c r="M380" s="52">
        <f t="shared" si="71"/>
        <v>0.00010473891517601307</v>
      </c>
      <c r="N380" s="225"/>
      <c r="O380" s="225"/>
      <c r="P380" s="225"/>
      <c r="Q380" s="225"/>
      <c r="R380" s="225"/>
      <c r="S380" s="225"/>
      <c r="T380" s="225"/>
    </row>
    <row r="381" spans="1:20" s="37" customFormat="1" ht="38.25">
      <c r="A381" s="36">
        <v>376</v>
      </c>
      <c r="B381" s="7"/>
      <c r="C381" s="7"/>
      <c r="D381" s="22" t="s">
        <v>170</v>
      </c>
      <c r="E381" s="2">
        <v>12000</v>
      </c>
      <c r="F381" s="2">
        <v>12000</v>
      </c>
      <c r="G381" s="2">
        <v>12000</v>
      </c>
      <c r="H381" s="179"/>
      <c r="I381" s="189">
        <v>4812.54</v>
      </c>
      <c r="J381" s="190">
        <v>4812.54</v>
      </c>
      <c r="K381" s="191"/>
      <c r="L381" s="52">
        <f t="shared" si="70"/>
        <v>0.401045</v>
      </c>
      <c r="M381" s="52">
        <f t="shared" si="71"/>
        <v>2.5203010942058497E-05</v>
      </c>
      <c r="N381" s="225"/>
      <c r="O381" s="225"/>
      <c r="P381" s="225"/>
      <c r="Q381" s="225"/>
      <c r="R381" s="225"/>
      <c r="S381" s="225"/>
      <c r="T381" s="225"/>
    </row>
    <row r="382" spans="1:20" s="37" customFormat="1" ht="38.25">
      <c r="A382" s="33">
        <v>377</v>
      </c>
      <c r="B382" s="7"/>
      <c r="C382" s="7"/>
      <c r="D382" s="19" t="s">
        <v>171</v>
      </c>
      <c r="E382" s="2">
        <v>30000</v>
      </c>
      <c r="F382" s="2">
        <v>30000</v>
      </c>
      <c r="G382" s="2">
        <v>30000</v>
      </c>
      <c r="H382" s="179"/>
      <c r="I382" s="189"/>
      <c r="J382" s="190"/>
      <c r="K382" s="191"/>
      <c r="L382" s="52">
        <f t="shared" si="70"/>
        <v>0</v>
      </c>
      <c r="M382" s="52">
        <f t="shared" si="71"/>
        <v>0</v>
      </c>
      <c r="N382" s="225"/>
      <c r="O382" s="225"/>
      <c r="P382" s="225"/>
      <c r="Q382" s="225"/>
      <c r="R382" s="225"/>
      <c r="S382" s="225"/>
      <c r="T382" s="225"/>
    </row>
    <row r="383" spans="1:20" s="37" customFormat="1" ht="19.5" customHeight="1">
      <c r="A383" s="54">
        <v>378</v>
      </c>
      <c r="B383" s="15">
        <v>852</v>
      </c>
      <c r="C383" s="15"/>
      <c r="D383" s="5" t="s">
        <v>534</v>
      </c>
      <c r="E383" s="5">
        <f aca="true" t="shared" si="85" ref="E383:K383">E384+E393+E400+E404+E406+E408+E410+E414+E416+E419+E425+E429+E431+E434+E436</f>
        <v>55723000</v>
      </c>
      <c r="F383" s="5">
        <f t="shared" si="85"/>
        <v>58484650</v>
      </c>
      <c r="G383" s="5">
        <f t="shared" si="85"/>
        <v>56008750</v>
      </c>
      <c r="H383" s="177">
        <f t="shared" si="85"/>
        <v>11488225</v>
      </c>
      <c r="I383" s="183">
        <f t="shared" si="85"/>
        <v>20989842.869999997</v>
      </c>
      <c r="J383" s="184">
        <f t="shared" si="85"/>
        <v>20521818.189999998</v>
      </c>
      <c r="K383" s="185">
        <f t="shared" si="85"/>
        <v>5573966.48</v>
      </c>
      <c r="L383" s="157">
        <f t="shared" si="70"/>
        <v>0.3588949043894423</v>
      </c>
      <c r="M383" s="157">
        <f t="shared" si="71"/>
        <v>0.10992266859593862</v>
      </c>
      <c r="N383" s="225"/>
      <c r="O383" s="225"/>
      <c r="P383" s="225"/>
      <c r="Q383" s="225"/>
      <c r="R383" s="225"/>
      <c r="S383" s="225"/>
      <c r="T383" s="225"/>
    </row>
    <row r="384" spans="1:20" s="37" customFormat="1" ht="12.75">
      <c r="A384" s="33">
        <v>379</v>
      </c>
      <c r="B384" s="16"/>
      <c r="C384" s="16">
        <v>85201</v>
      </c>
      <c r="D384" s="18" t="s">
        <v>398</v>
      </c>
      <c r="E384" s="13">
        <f aca="true" t="shared" si="86" ref="E384:J384">SUM(E385:E392)</f>
        <v>4637000</v>
      </c>
      <c r="F384" s="13">
        <f t="shared" si="86"/>
        <v>4939600</v>
      </c>
      <c r="G384" s="13">
        <f t="shared" si="86"/>
        <v>4843600</v>
      </c>
      <c r="H384" s="178">
        <f t="shared" si="86"/>
        <v>2524976</v>
      </c>
      <c r="I384" s="186">
        <f t="shared" si="86"/>
        <v>2030772.7600000002</v>
      </c>
      <c r="J384" s="187">
        <f t="shared" si="86"/>
        <v>2028784.1600000001</v>
      </c>
      <c r="K384" s="188">
        <f>SUM(K385:K392)</f>
        <v>1234544.52</v>
      </c>
      <c r="L384" s="226">
        <f t="shared" si="70"/>
        <v>0.41112089237994986</v>
      </c>
      <c r="M384" s="226">
        <f t="shared" si="71"/>
        <v>0.010635046792569899</v>
      </c>
      <c r="N384" s="225"/>
      <c r="O384" s="225"/>
      <c r="P384" s="225"/>
      <c r="Q384" s="225"/>
      <c r="R384" s="225"/>
      <c r="S384" s="225"/>
      <c r="T384" s="225"/>
    </row>
    <row r="385" spans="1:20" s="37" customFormat="1" ht="12.75">
      <c r="A385" s="36">
        <v>380</v>
      </c>
      <c r="B385" s="7"/>
      <c r="C385" s="7"/>
      <c r="D385" s="20" t="s">
        <v>16</v>
      </c>
      <c r="E385" s="2">
        <v>1095600</v>
      </c>
      <c r="F385" s="2">
        <v>1113600</v>
      </c>
      <c r="G385" s="2">
        <v>1113600</v>
      </c>
      <c r="H385" s="179">
        <v>854500</v>
      </c>
      <c r="I385" s="189">
        <v>540545.32</v>
      </c>
      <c r="J385" s="190">
        <v>540545.32</v>
      </c>
      <c r="K385" s="191">
        <v>423756.56</v>
      </c>
      <c r="L385" s="52">
        <f t="shared" si="70"/>
        <v>0.48540348419540225</v>
      </c>
      <c r="M385" s="52">
        <f t="shared" si="71"/>
        <v>0.0028308065210135417</v>
      </c>
      <c r="N385" s="225"/>
      <c r="O385" s="225"/>
      <c r="P385" s="225"/>
      <c r="Q385" s="225"/>
      <c r="R385" s="225"/>
      <c r="S385" s="225"/>
      <c r="T385" s="225"/>
    </row>
    <row r="386" spans="1:20" s="37" customFormat="1" ht="12.75">
      <c r="A386" s="33">
        <v>381</v>
      </c>
      <c r="B386" s="7"/>
      <c r="C386" s="7"/>
      <c r="D386" s="20" t="s">
        <v>17</v>
      </c>
      <c r="E386" s="2">
        <v>2144700</v>
      </c>
      <c r="F386" s="2">
        <v>2162300</v>
      </c>
      <c r="G386" s="2">
        <v>2162300</v>
      </c>
      <c r="H386" s="179">
        <v>1670476</v>
      </c>
      <c r="I386" s="189">
        <v>1048670.95</v>
      </c>
      <c r="J386" s="190">
        <v>1048670.95</v>
      </c>
      <c r="K386" s="191">
        <v>810787.96</v>
      </c>
      <c r="L386" s="52">
        <f t="shared" si="70"/>
        <v>0.48497939693844516</v>
      </c>
      <c r="M386" s="52">
        <f t="shared" si="71"/>
        <v>0.005491832883979952</v>
      </c>
      <c r="N386" s="225"/>
      <c r="O386" s="225"/>
      <c r="P386" s="225"/>
      <c r="Q386" s="225"/>
      <c r="R386" s="225"/>
      <c r="S386" s="225"/>
      <c r="T386" s="225"/>
    </row>
    <row r="387" spans="1:20" s="37" customFormat="1" ht="12.75">
      <c r="A387" s="36">
        <v>382</v>
      </c>
      <c r="B387" s="7"/>
      <c r="C387" s="7"/>
      <c r="D387" s="19" t="s">
        <v>560</v>
      </c>
      <c r="E387" s="2">
        <v>70000</v>
      </c>
      <c r="F387" s="2"/>
      <c r="G387" s="2"/>
      <c r="H387" s="179"/>
      <c r="I387" s="189"/>
      <c r="J387" s="190"/>
      <c r="K387" s="191"/>
      <c r="L387" s="52"/>
      <c r="M387" s="52">
        <f t="shared" si="71"/>
        <v>0</v>
      </c>
      <c r="N387" s="225"/>
      <c r="O387" s="225"/>
      <c r="P387" s="225"/>
      <c r="Q387" s="225"/>
      <c r="R387" s="225"/>
      <c r="S387" s="225"/>
      <c r="T387" s="225"/>
    </row>
    <row r="388" spans="1:20" s="37" customFormat="1" ht="25.5">
      <c r="A388" s="33">
        <v>383</v>
      </c>
      <c r="B388" s="7"/>
      <c r="C388" s="7"/>
      <c r="D388" s="19" t="s">
        <v>172</v>
      </c>
      <c r="E388" s="2"/>
      <c r="F388" s="2">
        <v>90000</v>
      </c>
      <c r="G388" s="2"/>
      <c r="H388" s="179"/>
      <c r="I388" s="189">
        <v>1988.6</v>
      </c>
      <c r="J388" s="190"/>
      <c r="K388" s="191"/>
      <c r="L388" s="52">
        <f t="shared" si="70"/>
        <v>0.022095555555555556</v>
      </c>
      <c r="M388" s="52">
        <f t="shared" si="71"/>
        <v>1.0414190335950979E-05</v>
      </c>
      <c r="N388" s="225"/>
      <c r="O388" s="225"/>
      <c r="P388" s="225"/>
      <c r="Q388" s="225"/>
      <c r="R388" s="225"/>
      <c r="S388" s="225"/>
      <c r="T388" s="225"/>
    </row>
    <row r="389" spans="1:20" s="37" customFormat="1" ht="12.75">
      <c r="A389" s="36">
        <v>384</v>
      </c>
      <c r="B389" s="7"/>
      <c r="C389" s="7"/>
      <c r="D389" s="19" t="s">
        <v>184</v>
      </c>
      <c r="E389" s="2"/>
      <c r="F389" s="2">
        <v>6000</v>
      </c>
      <c r="G389" s="2"/>
      <c r="H389" s="179"/>
      <c r="I389" s="189"/>
      <c r="J389" s="190"/>
      <c r="K389" s="191"/>
      <c r="L389" s="52">
        <f t="shared" si="70"/>
        <v>0</v>
      </c>
      <c r="M389" s="52">
        <f t="shared" si="71"/>
        <v>0</v>
      </c>
      <c r="N389" s="225"/>
      <c r="O389" s="225"/>
      <c r="P389" s="225"/>
      <c r="Q389" s="225"/>
      <c r="R389" s="225"/>
      <c r="S389" s="225"/>
      <c r="T389" s="225"/>
    </row>
    <row r="390" spans="1:20" s="37" customFormat="1" ht="25.5">
      <c r="A390" s="33">
        <v>385</v>
      </c>
      <c r="B390" s="7"/>
      <c r="C390" s="7"/>
      <c r="D390" s="19" t="s">
        <v>185</v>
      </c>
      <c r="E390" s="2"/>
      <c r="F390" s="2">
        <v>241000</v>
      </c>
      <c r="G390" s="2">
        <v>241000</v>
      </c>
      <c r="H390" s="179"/>
      <c r="I390" s="189"/>
      <c r="J390" s="190"/>
      <c r="K390" s="191"/>
      <c r="L390" s="52">
        <f t="shared" si="70"/>
        <v>0</v>
      </c>
      <c r="M390" s="52">
        <f t="shared" si="71"/>
        <v>0</v>
      </c>
      <c r="N390" s="225"/>
      <c r="O390" s="225"/>
      <c r="P390" s="225"/>
      <c r="Q390" s="225"/>
      <c r="R390" s="225"/>
      <c r="S390" s="225"/>
      <c r="T390" s="225"/>
    </row>
    <row r="391" spans="1:20" s="35" customFormat="1" ht="38.25">
      <c r="A391" s="36">
        <v>386</v>
      </c>
      <c r="B391" s="7"/>
      <c r="C391" s="7"/>
      <c r="D391" s="19" t="s">
        <v>18</v>
      </c>
      <c r="E391" s="2">
        <v>138700</v>
      </c>
      <c r="F391" s="2">
        <v>138700</v>
      </c>
      <c r="G391" s="2">
        <v>138700</v>
      </c>
      <c r="H391" s="179"/>
      <c r="I391" s="189">
        <v>39970.8</v>
      </c>
      <c r="J391" s="190">
        <v>39970.8</v>
      </c>
      <c r="K391" s="191"/>
      <c r="L391" s="52">
        <f aca="true" t="shared" si="87" ref="L391:L454">I391/F391</f>
        <v>0.28818168709444847</v>
      </c>
      <c r="M391" s="52">
        <f aca="true" t="shared" si="88" ref="M391:M454">I391/$I$636</f>
        <v>0.00020932491153586918</v>
      </c>
      <c r="N391" s="225"/>
      <c r="O391" s="225"/>
      <c r="P391" s="225"/>
      <c r="Q391" s="225"/>
      <c r="R391" s="225"/>
      <c r="S391" s="225"/>
      <c r="T391" s="225"/>
    </row>
    <row r="392" spans="1:20" s="35" customFormat="1" ht="38.25">
      <c r="A392" s="33">
        <v>387</v>
      </c>
      <c r="B392" s="7"/>
      <c r="C392" s="7"/>
      <c r="D392" s="19" t="s">
        <v>19</v>
      </c>
      <c r="E392" s="2">
        <v>1188000</v>
      </c>
      <c r="F392" s="2">
        <v>1188000</v>
      </c>
      <c r="G392" s="2">
        <v>1188000</v>
      </c>
      <c r="H392" s="179"/>
      <c r="I392" s="189">
        <v>399597.09</v>
      </c>
      <c r="J392" s="190">
        <v>399597.09</v>
      </c>
      <c r="K392" s="191"/>
      <c r="L392" s="52">
        <f t="shared" si="87"/>
        <v>0.3363611868686869</v>
      </c>
      <c r="M392" s="52">
        <f t="shared" si="88"/>
        <v>0.002092668285704583</v>
      </c>
      <c r="N392" s="225"/>
      <c r="O392" s="225"/>
      <c r="P392" s="225"/>
      <c r="Q392" s="225"/>
      <c r="R392" s="225"/>
      <c r="S392" s="225"/>
      <c r="T392" s="225"/>
    </row>
    <row r="393" spans="1:20" s="35" customFormat="1" ht="12.75">
      <c r="A393" s="36">
        <v>388</v>
      </c>
      <c r="B393" s="16"/>
      <c r="C393" s="16">
        <v>85202</v>
      </c>
      <c r="D393" s="18" t="s">
        <v>399</v>
      </c>
      <c r="E393" s="13">
        <f aca="true" t="shared" si="89" ref="E393:K393">SUM(E394:E399)</f>
        <v>4735700</v>
      </c>
      <c r="F393" s="13">
        <f t="shared" si="89"/>
        <v>4975800</v>
      </c>
      <c r="G393" s="13">
        <f t="shared" si="89"/>
        <v>4507700</v>
      </c>
      <c r="H393" s="178">
        <f t="shared" si="89"/>
        <v>2566907</v>
      </c>
      <c r="I393" s="186">
        <f t="shared" si="89"/>
        <v>2726216.09</v>
      </c>
      <c r="J393" s="187">
        <f t="shared" si="89"/>
        <v>2260180.01</v>
      </c>
      <c r="K393" s="188">
        <f t="shared" si="89"/>
        <v>1322276.6600000001</v>
      </c>
      <c r="L393" s="226">
        <f t="shared" si="87"/>
        <v>0.5478950299449334</v>
      </c>
      <c r="M393" s="226">
        <f t="shared" si="88"/>
        <v>0.014277045790099599</v>
      </c>
      <c r="N393" s="225"/>
      <c r="O393" s="225"/>
      <c r="P393" s="225"/>
      <c r="Q393" s="225"/>
      <c r="R393" s="225"/>
      <c r="S393" s="225"/>
      <c r="T393" s="225"/>
    </row>
    <row r="394" spans="1:20" s="35" customFormat="1" ht="12.75">
      <c r="A394" s="33">
        <v>389</v>
      </c>
      <c r="B394" s="16"/>
      <c r="C394" s="16"/>
      <c r="D394" s="20" t="s">
        <v>186</v>
      </c>
      <c r="E394" s="2">
        <v>1032700</v>
      </c>
      <c r="F394" s="2">
        <v>1052700</v>
      </c>
      <c r="G394" s="2">
        <v>1052700</v>
      </c>
      <c r="H394" s="179">
        <v>745800</v>
      </c>
      <c r="I394" s="189">
        <v>540755.5</v>
      </c>
      <c r="J394" s="190">
        <v>540755.5</v>
      </c>
      <c r="K394" s="191">
        <v>394474.73</v>
      </c>
      <c r="L394" s="52">
        <f t="shared" si="87"/>
        <v>0.5136843355181914</v>
      </c>
      <c r="M394" s="52">
        <f t="shared" si="88"/>
        <v>0.002831907222273127</v>
      </c>
      <c r="N394" s="225"/>
      <c r="O394" s="225"/>
      <c r="P394" s="225"/>
      <c r="Q394" s="225"/>
      <c r="R394" s="225"/>
      <c r="S394" s="225"/>
      <c r="T394" s="225"/>
    </row>
    <row r="395" spans="1:20" s="35" customFormat="1" ht="25.5">
      <c r="A395" s="36">
        <v>390</v>
      </c>
      <c r="B395" s="7"/>
      <c r="C395" s="7"/>
      <c r="D395" s="20" t="s">
        <v>495</v>
      </c>
      <c r="E395" s="2">
        <v>1300000</v>
      </c>
      <c r="F395" s="2">
        <v>1300000</v>
      </c>
      <c r="G395" s="2">
        <v>1300000</v>
      </c>
      <c r="H395" s="179">
        <v>261000</v>
      </c>
      <c r="I395" s="189">
        <v>728600.24</v>
      </c>
      <c r="J395" s="190">
        <v>728600.24</v>
      </c>
      <c r="K395" s="191">
        <v>181292.66</v>
      </c>
      <c r="L395" s="52">
        <f t="shared" si="87"/>
        <v>0.5604617230769231</v>
      </c>
      <c r="M395" s="52">
        <f t="shared" si="88"/>
        <v>0.0038156399367291383</v>
      </c>
      <c r="N395" s="225"/>
      <c r="O395" s="225"/>
      <c r="P395" s="225"/>
      <c r="Q395" s="225"/>
      <c r="R395" s="225"/>
      <c r="S395" s="225"/>
      <c r="T395" s="225"/>
    </row>
    <row r="396" spans="1:20" s="35" customFormat="1" ht="38.25">
      <c r="A396" s="33">
        <v>391</v>
      </c>
      <c r="B396" s="7"/>
      <c r="C396" s="7"/>
      <c r="D396" s="28" t="s">
        <v>496</v>
      </c>
      <c r="E396" s="2">
        <v>1662800</v>
      </c>
      <c r="F396" s="2">
        <v>1592907</v>
      </c>
      <c r="G396" s="2">
        <v>1592907</v>
      </c>
      <c r="H396" s="179">
        <v>1560107</v>
      </c>
      <c r="I396" s="189">
        <v>777876.27</v>
      </c>
      <c r="J396" s="190">
        <v>777876.27</v>
      </c>
      <c r="K396" s="191">
        <v>746509.27</v>
      </c>
      <c r="L396" s="52">
        <f t="shared" si="87"/>
        <v>0.4883375300629604</v>
      </c>
      <c r="M396" s="52">
        <f t="shared" si="88"/>
        <v>0.004073695833048172</v>
      </c>
      <c r="N396" s="225"/>
      <c r="O396" s="225"/>
      <c r="P396" s="225"/>
      <c r="Q396" s="225"/>
      <c r="R396" s="225"/>
      <c r="S396" s="225"/>
      <c r="T396" s="225"/>
    </row>
    <row r="397" spans="1:20" s="35" customFormat="1" ht="38.25">
      <c r="A397" s="36">
        <v>392</v>
      </c>
      <c r="B397" s="7"/>
      <c r="C397" s="7"/>
      <c r="D397" s="22" t="s">
        <v>20</v>
      </c>
      <c r="E397" s="2">
        <v>332000</v>
      </c>
      <c r="F397" s="2">
        <v>468100</v>
      </c>
      <c r="G397" s="2"/>
      <c r="H397" s="179"/>
      <c r="I397" s="189">
        <v>466036.08</v>
      </c>
      <c r="J397" s="190"/>
      <c r="K397" s="191"/>
      <c r="L397" s="52">
        <f t="shared" si="87"/>
        <v>0.995590856654561</v>
      </c>
      <c r="M397" s="52">
        <f t="shared" si="88"/>
        <v>0.002440605672604082</v>
      </c>
      <c r="N397" s="225"/>
      <c r="O397" s="225"/>
      <c r="P397" s="225"/>
      <c r="Q397" s="225"/>
      <c r="R397" s="225"/>
      <c r="S397" s="225"/>
      <c r="T397" s="225"/>
    </row>
    <row r="398" spans="1:20" s="35" customFormat="1" ht="38.25">
      <c r="A398" s="33">
        <v>393</v>
      </c>
      <c r="B398" s="7"/>
      <c r="C398" s="7"/>
      <c r="D398" s="22" t="s">
        <v>187</v>
      </c>
      <c r="E398" s="2"/>
      <c r="F398" s="2">
        <v>160000</v>
      </c>
      <c r="G398" s="2">
        <v>160000</v>
      </c>
      <c r="H398" s="179"/>
      <c r="I398" s="189"/>
      <c r="J398" s="190"/>
      <c r="K398" s="191"/>
      <c r="L398" s="52">
        <f t="shared" si="87"/>
        <v>0</v>
      </c>
      <c r="M398" s="52">
        <f t="shared" si="88"/>
        <v>0</v>
      </c>
      <c r="N398" s="225"/>
      <c r="O398" s="225"/>
      <c r="P398" s="225"/>
      <c r="Q398" s="225"/>
      <c r="R398" s="225"/>
      <c r="S398" s="225"/>
      <c r="T398" s="225"/>
    </row>
    <row r="399" spans="1:20" s="35" customFormat="1" ht="38.25">
      <c r="A399" s="36">
        <v>394</v>
      </c>
      <c r="B399" s="7"/>
      <c r="C399" s="7"/>
      <c r="D399" s="28" t="s">
        <v>494</v>
      </c>
      <c r="E399" s="2">
        <v>408200</v>
      </c>
      <c r="F399" s="2">
        <v>402093</v>
      </c>
      <c r="G399" s="2">
        <v>402093</v>
      </c>
      <c r="H399" s="179"/>
      <c r="I399" s="189">
        <v>212948</v>
      </c>
      <c r="J399" s="190">
        <v>212948</v>
      </c>
      <c r="K399" s="191"/>
      <c r="L399" s="52">
        <f t="shared" si="87"/>
        <v>0.5295988738923583</v>
      </c>
      <c r="M399" s="52">
        <f t="shared" si="88"/>
        <v>0.0011151971254450815</v>
      </c>
      <c r="N399" s="225"/>
      <c r="O399" s="225"/>
      <c r="P399" s="225"/>
      <c r="Q399" s="225"/>
      <c r="R399" s="225"/>
      <c r="S399" s="225"/>
      <c r="T399" s="225"/>
    </row>
    <row r="400" spans="1:20" s="35" customFormat="1" ht="12.75">
      <c r="A400" s="33">
        <v>395</v>
      </c>
      <c r="B400" s="16"/>
      <c r="C400" s="16">
        <v>85203</v>
      </c>
      <c r="D400" s="18" t="s">
        <v>400</v>
      </c>
      <c r="E400" s="13">
        <f aca="true" t="shared" si="90" ref="E400:K400">SUM(E401:E403)</f>
        <v>541000</v>
      </c>
      <c r="F400" s="13">
        <f t="shared" si="90"/>
        <v>686400</v>
      </c>
      <c r="G400" s="13">
        <f t="shared" si="90"/>
        <v>686400</v>
      </c>
      <c r="H400" s="178">
        <f t="shared" si="90"/>
        <v>297342</v>
      </c>
      <c r="I400" s="186">
        <f t="shared" si="90"/>
        <v>284049.87</v>
      </c>
      <c r="J400" s="187">
        <f t="shared" si="90"/>
        <v>284049.87</v>
      </c>
      <c r="K400" s="188">
        <f t="shared" si="90"/>
        <v>124190.06</v>
      </c>
      <c r="L400" s="226">
        <f t="shared" si="87"/>
        <v>0.41382556818181815</v>
      </c>
      <c r="M400" s="226">
        <f t="shared" si="88"/>
        <v>0.001487553761984377</v>
      </c>
      <c r="N400" s="225"/>
      <c r="O400" s="225"/>
      <c r="P400" s="225"/>
      <c r="Q400" s="225"/>
      <c r="R400" s="225"/>
      <c r="S400" s="225"/>
      <c r="T400" s="225"/>
    </row>
    <row r="401" spans="1:20" s="35" customFormat="1" ht="25.5">
      <c r="A401" s="36">
        <v>396</v>
      </c>
      <c r="B401" s="7"/>
      <c r="C401" s="7"/>
      <c r="D401" s="20" t="s">
        <v>492</v>
      </c>
      <c r="E401" s="2">
        <v>24000</v>
      </c>
      <c r="F401" s="2">
        <v>24000</v>
      </c>
      <c r="G401" s="2">
        <v>24000</v>
      </c>
      <c r="H401" s="179"/>
      <c r="I401" s="189">
        <v>9064.16</v>
      </c>
      <c r="J401" s="190">
        <v>9064.16</v>
      </c>
      <c r="K401" s="191"/>
      <c r="L401" s="52">
        <f t="shared" si="87"/>
        <v>0.3776733333333333</v>
      </c>
      <c r="M401" s="52">
        <f t="shared" si="88"/>
        <v>4.746851426909053E-05</v>
      </c>
      <c r="N401" s="225"/>
      <c r="O401" s="225"/>
      <c r="P401" s="225"/>
      <c r="Q401" s="225"/>
      <c r="R401" s="225"/>
      <c r="S401" s="225"/>
      <c r="T401" s="225"/>
    </row>
    <row r="402" spans="1:20" s="35" customFormat="1" ht="63.75">
      <c r="A402" s="33">
        <v>397</v>
      </c>
      <c r="B402" s="7"/>
      <c r="C402" s="7"/>
      <c r="D402" s="20" t="s">
        <v>493</v>
      </c>
      <c r="E402" s="2">
        <v>292216</v>
      </c>
      <c r="F402" s="2">
        <v>374399</v>
      </c>
      <c r="G402" s="2">
        <v>374399</v>
      </c>
      <c r="H402" s="179">
        <v>297342</v>
      </c>
      <c r="I402" s="189">
        <v>147240.71</v>
      </c>
      <c r="J402" s="190">
        <v>147240.71</v>
      </c>
      <c r="K402" s="191">
        <v>124190.06</v>
      </c>
      <c r="L402" s="52">
        <f t="shared" si="87"/>
        <v>0.39327217754320926</v>
      </c>
      <c r="M402" s="52">
        <f t="shared" si="88"/>
        <v>0.000771091611757297</v>
      </c>
      <c r="N402" s="225"/>
      <c r="O402" s="225"/>
      <c r="P402" s="225"/>
      <c r="Q402" s="225"/>
      <c r="R402" s="225"/>
      <c r="S402" s="225"/>
      <c r="T402" s="225"/>
    </row>
    <row r="403" spans="1:20" s="35" customFormat="1" ht="63.75">
      <c r="A403" s="36">
        <v>398</v>
      </c>
      <c r="B403" s="7"/>
      <c r="C403" s="7"/>
      <c r="D403" s="20" t="s">
        <v>274</v>
      </c>
      <c r="E403" s="2">
        <v>224784</v>
      </c>
      <c r="F403" s="2">
        <v>288001</v>
      </c>
      <c r="G403" s="2">
        <v>288001</v>
      </c>
      <c r="H403" s="179"/>
      <c r="I403" s="189">
        <v>127745</v>
      </c>
      <c r="J403" s="190">
        <v>127745</v>
      </c>
      <c r="K403" s="191"/>
      <c r="L403" s="52">
        <f t="shared" si="87"/>
        <v>0.4435574876476123</v>
      </c>
      <c r="M403" s="52">
        <f t="shared" si="88"/>
        <v>0.0006689936359579895</v>
      </c>
      <c r="N403" s="225"/>
      <c r="O403" s="225"/>
      <c r="P403" s="225"/>
      <c r="Q403" s="225"/>
      <c r="R403" s="225"/>
      <c r="S403" s="225"/>
      <c r="T403" s="225"/>
    </row>
    <row r="404" spans="1:20" s="35" customFormat="1" ht="12.75">
      <c r="A404" s="33">
        <v>399</v>
      </c>
      <c r="B404" s="7"/>
      <c r="C404" s="16">
        <v>85204</v>
      </c>
      <c r="D404" s="29" t="s">
        <v>401</v>
      </c>
      <c r="E404" s="13">
        <f aca="true" t="shared" si="91" ref="E404:K404">E405</f>
        <v>2700000</v>
      </c>
      <c r="F404" s="13">
        <f t="shared" si="91"/>
        <v>2700000</v>
      </c>
      <c r="G404" s="13">
        <f t="shared" si="91"/>
        <v>2700000</v>
      </c>
      <c r="H404" s="178">
        <f t="shared" si="91"/>
        <v>80000</v>
      </c>
      <c r="I404" s="186">
        <f t="shared" si="91"/>
        <v>1144520.59</v>
      </c>
      <c r="J404" s="187">
        <f t="shared" si="91"/>
        <v>1144520.59</v>
      </c>
      <c r="K404" s="188">
        <f t="shared" si="91"/>
        <v>32474.41</v>
      </c>
      <c r="L404" s="226">
        <f t="shared" si="87"/>
        <v>0.42389651481481483</v>
      </c>
      <c r="M404" s="226">
        <f t="shared" si="88"/>
        <v>0.005993792249660522</v>
      </c>
      <c r="N404" s="225"/>
      <c r="O404" s="225"/>
      <c r="P404" s="225"/>
      <c r="Q404" s="225"/>
      <c r="R404" s="225"/>
      <c r="S404" s="225"/>
      <c r="T404" s="225"/>
    </row>
    <row r="405" spans="1:20" s="35" customFormat="1" ht="12.75">
      <c r="A405" s="36">
        <v>400</v>
      </c>
      <c r="B405" s="7"/>
      <c r="C405" s="7"/>
      <c r="D405" s="22" t="s">
        <v>290</v>
      </c>
      <c r="E405" s="2">
        <v>2700000</v>
      </c>
      <c r="F405" s="2">
        <v>2700000</v>
      </c>
      <c r="G405" s="2">
        <v>2700000</v>
      </c>
      <c r="H405" s="179">
        <v>80000</v>
      </c>
      <c r="I405" s="189">
        <v>1144520.59</v>
      </c>
      <c r="J405" s="190">
        <v>1144520.59</v>
      </c>
      <c r="K405" s="191">
        <v>32474.41</v>
      </c>
      <c r="L405" s="52">
        <f t="shared" si="87"/>
        <v>0.42389651481481483</v>
      </c>
      <c r="M405" s="52">
        <f t="shared" si="88"/>
        <v>0.005993792249660522</v>
      </c>
      <c r="N405" s="225"/>
      <c r="O405" s="225"/>
      <c r="P405" s="225"/>
      <c r="Q405" s="225"/>
      <c r="R405" s="225"/>
      <c r="S405" s="225"/>
      <c r="T405" s="225"/>
    </row>
    <row r="406" spans="1:20" s="35" customFormat="1" ht="51">
      <c r="A406" s="33">
        <v>401</v>
      </c>
      <c r="B406" s="7"/>
      <c r="C406" s="16">
        <v>85212</v>
      </c>
      <c r="D406" s="29" t="s">
        <v>21</v>
      </c>
      <c r="E406" s="13">
        <f aca="true" t="shared" si="92" ref="E406:K406">SUM(E407:E407)</f>
        <v>24418000</v>
      </c>
      <c r="F406" s="13">
        <f t="shared" si="92"/>
        <v>24418000</v>
      </c>
      <c r="G406" s="13">
        <f t="shared" si="92"/>
        <v>24418000</v>
      </c>
      <c r="H406" s="178">
        <f t="shared" si="92"/>
        <v>862000</v>
      </c>
      <c r="I406" s="186">
        <f t="shared" si="92"/>
        <v>6743479.67</v>
      </c>
      <c r="J406" s="187">
        <f t="shared" si="92"/>
        <v>6743479.67</v>
      </c>
      <c r="K406" s="188">
        <f t="shared" si="92"/>
        <v>307735.36</v>
      </c>
      <c r="L406" s="226">
        <f t="shared" si="87"/>
        <v>0.2761683868457695</v>
      </c>
      <c r="M406" s="226">
        <f t="shared" si="88"/>
        <v>0.03531523725736493</v>
      </c>
      <c r="N406" s="225"/>
      <c r="O406" s="225"/>
      <c r="P406" s="225"/>
      <c r="Q406" s="225"/>
      <c r="R406" s="225"/>
      <c r="S406" s="225"/>
      <c r="T406" s="225"/>
    </row>
    <row r="407" spans="1:20" s="35" customFormat="1" ht="51">
      <c r="A407" s="36">
        <v>402</v>
      </c>
      <c r="B407" s="7"/>
      <c r="C407" s="7"/>
      <c r="D407" s="22" t="s">
        <v>22</v>
      </c>
      <c r="E407" s="2">
        <v>24418000</v>
      </c>
      <c r="F407" s="2">
        <v>24418000</v>
      </c>
      <c r="G407" s="2">
        <v>24418000</v>
      </c>
      <c r="H407" s="179">
        <v>862000</v>
      </c>
      <c r="I407" s="189">
        <v>6743479.67</v>
      </c>
      <c r="J407" s="190">
        <v>6743479.67</v>
      </c>
      <c r="K407" s="191">
        <v>307735.36</v>
      </c>
      <c r="L407" s="52">
        <f t="shared" si="87"/>
        <v>0.2761683868457695</v>
      </c>
      <c r="M407" s="52">
        <f t="shared" si="88"/>
        <v>0.03531523725736493</v>
      </c>
      <c r="N407" s="225"/>
      <c r="O407" s="225"/>
      <c r="P407" s="225"/>
      <c r="Q407" s="225"/>
      <c r="R407" s="225"/>
      <c r="S407" s="225"/>
      <c r="T407" s="225"/>
    </row>
    <row r="408" spans="1:20" s="35" customFormat="1" ht="38.25">
      <c r="A408" s="33">
        <v>403</v>
      </c>
      <c r="B408" s="16"/>
      <c r="C408" s="16">
        <v>85213</v>
      </c>
      <c r="D408" s="18" t="s">
        <v>454</v>
      </c>
      <c r="E408" s="13">
        <f aca="true" t="shared" si="93" ref="E408:K408">E409</f>
        <v>219000</v>
      </c>
      <c r="F408" s="13">
        <f t="shared" si="93"/>
        <v>140000</v>
      </c>
      <c r="G408" s="13">
        <f t="shared" si="93"/>
        <v>140000</v>
      </c>
      <c r="H408" s="178">
        <f t="shared" si="93"/>
        <v>140000</v>
      </c>
      <c r="I408" s="186">
        <f t="shared" si="93"/>
        <v>51154.1</v>
      </c>
      <c r="J408" s="187">
        <f t="shared" si="93"/>
        <v>51154.1</v>
      </c>
      <c r="K408" s="188">
        <f t="shared" si="93"/>
        <v>51154.1</v>
      </c>
      <c r="L408" s="226">
        <f t="shared" si="87"/>
        <v>0.36538642857142856</v>
      </c>
      <c r="M408" s="226">
        <f t="shared" si="88"/>
        <v>0.0002678912470402645</v>
      </c>
      <c r="N408" s="225"/>
      <c r="O408" s="225"/>
      <c r="P408" s="225"/>
      <c r="Q408" s="225"/>
      <c r="R408" s="225"/>
      <c r="S408" s="225"/>
      <c r="T408" s="225"/>
    </row>
    <row r="409" spans="1:20" s="35" customFormat="1" ht="51">
      <c r="A409" s="36">
        <v>404</v>
      </c>
      <c r="B409" s="16"/>
      <c r="C409" s="16"/>
      <c r="D409" s="22" t="s">
        <v>23</v>
      </c>
      <c r="E409" s="2">
        <v>219000</v>
      </c>
      <c r="F409" s="2">
        <v>140000</v>
      </c>
      <c r="G409" s="2">
        <v>140000</v>
      </c>
      <c r="H409" s="179">
        <v>140000</v>
      </c>
      <c r="I409" s="189">
        <v>51154.1</v>
      </c>
      <c r="J409" s="190">
        <v>51154.1</v>
      </c>
      <c r="K409" s="191">
        <v>51154.1</v>
      </c>
      <c r="L409" s="52">
        <f t="shared" si="87"/>
        <v>0.36538642857142856</v>
      </c>
      <c r="M409" s="52">
        <f t="shared" si="88"/>
        <v>0.0002678912470402645</v>
      </c>
      <c r="N409" s="225"/>
      <c r="O409" s="225"/>
      <c r="P409" s="225"/>
      <c r="Q409" s="225"/>
      <c r="R409" s="225"/>
      <c r="S409" s="225"/>
      <c r="T409" s="225"/>
    </row>
    <row r="410" spans="1:20" s="35" customFormat="1" ht="25.5">
      <c r="A410" s="33">
        <v>405</v>
      </c>
      <c r="B410" s="16"/>
      <c r="C410" s="16">
        <v>85214</v>
      </c>
      <c r="D410" s="18" t="s">
        <v>475</v>
      </c>
      <c r="E410" s="13">
        <f aca="true" t="shared" si="94" ref="E410:K410">SUM(E411:E413)</f>
        <v>6121000</v>
      </c>
      <c r="F410" s="13">
        <f t="shared" si="94"/>
        <v>6035000</v>
      </c>
      <c r="G410" s="13">
        <f t="shared" si="94"/>
        <v>6035000</v>
      </c>
      <c r="H410" s="178">
        <f t="shared" si="94"/>
        <v>11400</v>
      </c>
      <c r="I410" s="186">
        <f t="shared" si="94"/>
        <v>2386572.77</v>
      </c>
      <c r="J410" s="187">
        <f t="shared" si="94"/>
        <v>2386572.77</v>
      </c>
      <c r="K410" s="188">
        <f t="shared" si="94"/>
        <v>0</v>
      </c>
      <c r="L410" s="226">
        <f t="shared" si="87"/>
        <v>0.3954553057166529</v>
      </c>
      <c r="M410" s="226">
        <f t="shared" si="88"/>
        <v>0.012498352145920627</v>
      </c>
      <c r="N410" s="225"/>
      <c r="O410" s="225"/>
      <c r="P410" s="225"/>
      <c r="Q410" s="225"/>
      <c r="R410" s="225"/>
      <c r="S410" s="225"/>
      <c r="T410" s="225"/>
    </row>
    <row r="411" spans="1:20" s="35" customFormat="1" ht="12.75">
      <c r="A411" s="36">
        <v>406</v>
      </c>
      <c r="B411" s="16"/>
      <c r="C411" s="16"/>
      <c r="D411" s="19" t="s">
        <v>290</v>
      </c>
      <c r="E411" s="2">
        <v>3750000</v>
      </c>
      <c r="F411" s="2">
        <v>3750000</v>
      </c>
      <c r="G411" s="2">
        <v>3750000</v>
      </c>
      <c r="H411" s="179">
        <v>11400</v>
      </c>
      <c r="I411" s="189">
        <v>1420586.63</v>
      </c>
      <c r="J411" s="190">
        <v>1420586.63</v>
      </c>
      <c r="K411" s="191"/>
      <c r="L411" s="52">
        <f t="shared" si="87"/>
        <v>0.3788231013333333</v>
      </c>
      <c r="M411" s="52">
        <f t="shared" si="88"/>
        <v>0.0074395351269874125</v>
      </c>
      <c r="N411" s="225"/>
      <c r="O411" s="225"/>
      <c r="P411" s="225"/>
      <c r="Q411" s="225"/>
      <c r="R411" s="225"/>
      <c r="S411" s="225"/>
      <c r="T411" s="225"/>
    </row>
    <row r="412" spans="1:20" s="35" customFormat="1" ht="51">
      <c r="A412" s="33">
        <v>407</v>
      </c>
      <c r="B412" s="16"/>
      <c r="C412" s="16"/>
      <c r="D412" s="22" t="s">
        <v>23</v>
      </c>
      <c r="E412" s="2">
        <v>1183000</v>
      </c>
      <c r="F412" s="2">
        <v>1080000</v>
      </c>
      <c r="G412" s="2">
        <v>1080000</v>
      </c>
      <c r="H412" s="179"/>
      <c r="I412" s="189">
        <v>499950.14</v>
      </c>
      <c r="J412" s="190">
        <v>499950.14</v>
      </c>
      <c r="K412" s="191"/>
      <c r="L412" s="52">
        <f t="shared" si="87"/>
        <v>0.4629167962962963</v>
      </c>
      <c r="M412" s="52">
        <f t="shared" si="88"/>
        <v>0.002618211765284793</v>
      </c>
      <c r="N412" s="225"/>
      <c r="O412" s="225"/>
      <c r="P412" s="225"/>
      <c r="Q412" s="225"/>
      <c r="R412" s="225"/>
      <c r="S412" s="225"/>
      <c r="T412" s="225"/>
    </row>
    <row r="413" spans="1:20" s="35" customFormat="1" ht="25.5">
      <c r="A413" s="36">
        <v>408</v>
      </c>
      <c r="B413" s="16"/>
      <c r="C413" s="16"/>
      <c r="D413" s="22" t="s">
        <v>24</v>
      </c>
      <c r="E413" s="2">
        <v>1188000</v>
      </c>
      <c r="F413" s="2">
        <v>1205000</v>
      </c>
      <c r="G413" s="2">
        <v>1205000</v>
      </c>
      <c r="H413" s="179"/>
      <c r="I413" s="189">
        <v>466036</v>
      </c>
      <c r="J413" s="190">
        <v>466036</v>
      </c>
      <c r="K413" s="191"/>
      <c r="L413" s="52">
        <f t="shared" si="87"/>
        <v>0.386751867219917</v>
      </c>
      <c r="M413" s="52">
        <f t="shared" si="88"/>
        <v>0.0024406052536484215</v>
      </c>
      <c r="N413" s="225"/>
      <c r="O413" s="225"/>
      <c r="P413" s="225"/>
      <c r="Q413" s="225"/>
      <c r="R413" s="225"/>
      <c r="S413" s="225"/>
      <c r="T413" s="225"/>
    </row>
    <row r="414" spans="1:20" s="35" customFormat="1" ht="12.75">
      <c r="A414" s="33">
        <v>409</v>
      </c>
      <c r="B414" s="16"/>
      <c r="C414" s="16">
        <v>85215</v>
      </c>
      <c r="D414" s="18" t="s">
        <v>403</v>
      </c>
      <c r="E414" s="13">
        <f aca="true" t="shared" si="95" ref="E414:K414">E415</f>
        <v>4505200</v>
      </c>
      <c r="F414" s="13">
        <f t="shared" si="95"/>
        <v>4505200</v>
      </c>
      <c r="G414" s="13">
        <f t="shared" si="95"/>
        <v>4505200</v>
      </c>
      <c r="H414" s="178">
        <f t="shared" si="95"/>
        <v>0</v>
      </c>
      <c r="I414" s="186">
        <f t="shared" si="95"/>
        <v>1785560.85</v>
      </c>
      <c r="J414" s="187">
        <f t="shared" si="95"/>
        <v>1785560.85</v>
      </c>
      <c r="K414" s="188">
        <f t="shared" si="95"/>
        <v>0</v>
      </c>
      <c r="L414" s="226">
        <f t="shared" si="87"/>
        <v>0.39633331483618933</v>
      </c>
      <c r="M414" s="226">
        <f t="shared" si="88"/>
        <v>0.00935088532048799</v>
      </c>
      <c r="N414" s="225"/>
      <c r="O414" s="225"/>
      <c r="P414" s="225"/>
      <c r="Q414" s="225"/>
      <c r="R414" s="225"/>
      <c r="S414" s="225"/>
      <c r="T414" s="225"/>
    </row>
    <row r="415" spans="1:20" s="35" customFormat="1" ht="12.75">
      <c r="A415" s="36">
        <v>410</v>
      </c>
      <c r="B415" s="16"/>
      <c r="C415" s="16"/>
      <c r="D415" s="19" t="s">
        <v>290</v>
      </c>
      <c r="E415" s="2">
        <v>4505200</v>
      </c>
      <c r="F415" s="2">
        <v>4505200</v>
      </c>
      <c r="G415" s="2">
        <v>4505200</v>
      </c>
      <c r="H415" s="179"/>
      <c r="I415" s="189">
        <v>1785560.85</v>
      </c>
      <c r="J415" s="190">
        <v>1785560.85</v>
      </c>
      <c r="K415" s="191"/>
      <c r="L415" s="52">
        <f t="shared" si="87"/>
        <v>0.39633331483618933</v>
      </c>
      <c r="M415" s="52">
        <f t="shared" si="88"/>
        <v>0.00935088532048799</v>
      </c>
      <c r="N415" s="225"/>
      <c r="O415" s="225"/>
      <c r="P415" s="225"/>
      <c r="Q415" s="225"/>
      <c r="R415" s="225"/>
      <c r="S415" s="225"/>
      <c r="T415" s="225"/>
    </row>
    <row r="416" spans="1:20" s="35" customFormat="1" ht="12.75">
      <c r="A416" s="33">
        <v>411</v>
      </c>
      <c r="B416" s="16"/>
      <c r="C416" s="16">
        <v>85218</v>
      </c>
      <c r="D416" s="29" t="s">
        <v>404</v>
      </c>
      <c r="E416" s="13">
        <f aca="true" t="shared" si="96" ref="E416:K416">SUM(E417:E418)</f>
        <v>86800</v>
      </c>
      <c r="F416" s="13">
        <f t="shared" si="96"/>
        <v>92800</v>
      </c>
      <c r="G416" s="13">
        <f t="shared" si="96"/>
        <v>92800</v>
      </c>
      <c r="H416" s="178">
        <f t="shared" si="96"/>
        <v>85800</v>
      </c>
      <c r="I416" s="186">
        <f t="shared" si="96"/>
        <v>44399.34</v>
      </c>
      <c r="J416" s="187">
        <f t="shared" si="96"/>
        <v>44399.34</v>
      </c>
      <c r="K416" s="188">
        <f t="shared" si="96"/>
        <v>41865.85</v>
      </c>
      <c r="L416" s="226">
        <f t="shared" si="87"/>
        <v>0.4784411637931034</v>
      </c>
      <c r="M416" s="226">
        <f t="shared" si="88"/>
        <v>0.0002325169353065482</v>
      </c>
      <c r="N416" s="225"/>
      <c r="O416" s="225"/>
      <c r="P416" s="225"/>
      <c r="Q416" s="225"/>
      <c r="R416" s="225"/>
      <c r="S416" s="225"/>
      <c r="T416" s="225"/>
    </row>
    <row r="417" spans="1:20" s="35" customFormat="1" ht="12.75">
      <c r="A417" s="36">
        <v>412</v>
      </c>
      <c r="B417" s="16"/>
      <c r="C417" s="16"/>
      <c r="D417" s="22" t="s">
        <v>290</v>
      </c>
      <c r="E417" s="2">
        <v>86800</v>
      </c>
      <c r="F417" s="2">
        <v>86800</v>
      </c>
      <c r="G417" s="2">
        <v>86800</v>
      </c>
      <c r="H417" s="179">
        <v>79800</v>
      </c>
      <c r="I417" s="189">
        <v>42966</v>
      </c>
      <c r="J417" s="190">
        <v>42966</v>
      </c>
      <c r="K417" s="191">
        <v>40432.51</v>
      </c>
      <c r="L417" s="52">
        <f t="shared" si="87"/>
        <v>0.495</v>
      </c>
      <c r="M417" s="52">
        <f t="shared" si="88"/>
        <v>0.00022501061147262887</v>
      </c>
      <c r="N417" s="225"/>
      <c r="O417" s="225"/>
      <c r="P417" s="225"/>
      <c r="Q417" s="225"/>
      <c r="R417" s="225"/>
      <c r="S417" s="225"/>
      <c r="T417" s="225"/>
    </row>
    <row r="418" spans="1:20" s="35" customFormat="1" ht="25.5">
      <c r="A418" s="33">
        <v>413</v>
      </c>
      <c r="B418" s="16"/>
      <c r="C418" s="16"/>
      <c r="D418" s="22" t="s">
        <v>27</v>
      </c>
      <c r="E418" s="2"/>
      <c r="F418" s="2">
        <v>6000</v>
      </c>
      <c r="G418" s="2">
        <v>6000</v>
      </c>
      <c r="H418" s="179">
        <v>6000</v>
      </c>
      <c r="I418" s="189">
        <v>1433.34</v>
      </c>
      <c r="J418" s="190">
        <v>1433.34</v>
      </c>
      <c r="K418" s="191">
        <v>1433.34</v>
      </c>
      <c r="L418" s="52">
        <f t="shared" si="87"/>
        <v>0.23889</v>
      </c>
      <c r="M418" s="52">
        <f t="shared" si="88"/>
        <v>7.506323833919328E-06</v>
      </c>
      <c r="N418" s="225"/>
      <c r="O418" s="225"/>
      <c r="P418" s="225"/>
      <c r="Q418" s="225"/>
      <c r="R418" s="225"/>
      <c r="S418" s="225"/>
      <c r="T418" s="225"/>
    </row>
    <row r="419" spans="1:20" s="35" customFormat="1" ht="12.75">
      <c r="A419" s="36">
        <v>414</v>
      </c>
      <c r="B419" s="16"/>
      <c r="C419" s="16">
        <v>85219</v>
      </c>
      <c r="D419" s="18" t="s">
        <v>405</v>
      </c>
      <c r="E419" s="13">
        <f aca="true" t="shared" si="97" ref="E419:K419">SUM(E420:E423)</f>
        <v>5175000</v>
      </c>
      <c r="F419" s="13">
        <f t="shared" si="97"/>
        <v>6530200</v>
      </c>
      <c r="G419" s="13">
        <f t="shared" si="97"/>
        <v>4618400</v>
      </c>
      <c r="H419" s="178">
        <f t="shared" si="97"/>
        <v>3865400</v>
      </c>
      <c r="I419" s="186">
        <f t="shared" si="97"/>
        <v>2289379.34</v>
      </c>
      <c r="J419" s="187">
        <f t="shared" si="97"/>
        <v>2289379.34</v>
      </c>
      <c r="K419" s="188">
        <f t="shared" si="97"/>
        <v>1928135.15</v>
      </c>
      <c r="L419" s="226">
        <f t="shared" si="87"/>
        <v>0.3505833420109644</v>
      </c>
      <c r="M419" s="226">
        <f t="shared" si="88"/>
        <v>0.011989355424898838</v>
      </c>
      <c r="N419" s="225"/>
      <c r="O419" s="225"/>
      <c r="P419" s="225"/>
      <c r="Q419" s="225"/>
      <c r="R419" s="225"/>
      <c r="S419" s="225"/>
      <c r="T419" s="225"/>
    </row>
    <row r="420" spans="1:20" s="35" customFormat="1" ht="25.5">
      <c r="A420" s="33">
        <v>415</v>
      </c>
      <c r="B420" s="16"/>
      <c r="C420" s="16"/>
      <c r="D420" s="20" t="s">
        <v>25</v>
      </c>
      <c r="E420" s="2">
        <v>2624200</v>
      </c>
      <c r="F420" s="2">
        <v>2656600</v>
      </c>
      <c r="G420" s="2">
        <v>2656600</v>
      </c>
      <c r="H420" s="179">
        <v>2152100</v>
      </c>
      <c r="I420" s="189">
        <v>1303430.99</v>
      </c>
      <c r="J420" s="190">
        <v>1303430.99</v>
      </c>
      <c r="K420" s="191">
        <v>1051243.04</v>
      </c>
      <c r="L420" s="52">
        <f t="shared" si="87"/>
        <v>0.4906387826545208</v>
      </c>
      <c r="M420" s="52">
        <f t="shared" si="88"/>
        <v>0.006825997394969837</v>
      </c>
      <c r="N420" s="225"/>
      <c r="O420" s="225"/>
      <c r="P420" s="225"/>
      <c r="Q420" s="225"/>
      <c r="R420" s="225"/>
      <c r="S420" s="225"/>
      <c r="T420" s="225"/>
    </row>
    <row r="421" spans="1:20" s="35" customFormat="1" ht="25.5">
      <c r="A421" s="36">
        <v>416</v>
      </c>
      <c r="B421" s="16"/>
      <c r="C421" s="16"/>
      <c r="D421" s="22" t="s">
        <v>24</v>
      </c>
      <c r="E421" s="2">
        <v>1116000</v>
      </c>
      <c r="F421" s="2">
        <v>1227000</v>
      </c>
      <c r="G421" s="2">
        <v>1227000</v>
      </c>
      <c r="H421" s="179">
        <v>1227000</v>
      </c>
      <c r="I421" s="189">
        <v>652313</v>
      </c>
      <c r="J421" s="190">
        <v>652313</v>
      </c>
      <c r="K421" s="191">
        <v>652313</v>
      </c>
      <c r="L421" s="52">
        <f t="shared" si="87"/>
        <v>0.5316324368378158</v>
      </c>
      <c r="M421" s="52">
        <f t="shared" si="88"/>
        <v>0.0034161277987605305</v>
      </c>
      <c r="N421" s="225"/>
      <c r="O421" s="225"/>
      <c r="P421" s="225"/>
      <c r="Q421" s="225"/>
      <c r="R421" s="225"/>
      <c r="S421" s="225"/>
      <c r="T421" s="225"/>
    </row>
    <row r="422" spans="1:20" s="35" customFormat="1" ht="38.25">
      <c r="A422" s="33">
        <v>417</v>
      </c>
      <c r="B422" s="16"/>
      <c r="C422" s="16"/>
      <c r="D422" s="22" t="s">
        <v>188</v>
      </c>
      <c r="E422" s="2">
        <v>700000</v>
      </c>
      <c r="F422" s="2">
        <v>1911800</v>
      </c>
      <c r="G422" s="2"/>
      <c r="H422" s="179"/>
      <c r="I422" s="189"/>
      <c r="J422" s="190"/>
      <c r="K422" s="191"/>
      <c r="L422" s="52">
        <f t="shared" si="87"/>
        <v>0</v>
      </c>
      <c r="M422" s="52">
        <f t="shared" si="88"/>
        <v>0</v>
      </c>
      <c r="N422" s="225"/>
      <c r="O422" s="225"/>
      <c r="P422" s="225"/>
      <c r="Q422" s="225"/>
      <c r="R422" s="225"/>
      <c r="S422" s="225"/>
      <c r="T422" s="225"/>
    </row>
    <row r="423" spans="1:20" s="35" customFormat="1" ht="38.25">
      <c r="A423" s="36">
        <v>418</v>
      </c>
      <c r="B423" s="16"/>
      <c r="C423" s="16"/>
      <c r="D423" s="20" t="s">
        <v>26</v>
      </c>
      <c r="E423" s="2">
        <v>734800</v>
      </c>
      <c r="F423" s="2">
        <v>734800</v>
      </c>
      <c r="G423" s="2">
        <v>734800</v>
      </c>
      <c r="H423" s="179">
        <v>486300</v>
      </c>
      <c r="I423" s="189">
        <v>333635.35</v>
      </c>
      <c r="J423" s="190">
        <v>333635.35</v>
      </c>
      <c r="K423" s="191">
        <v>224579.11</v>
      </c>
      <c r="L423" s="52">
        <f t="shared" si="87"/>
        <v>0.45404919706042457</v>
      </c>
      <c r="M423" s="52">
        <f t="shared" si="88"/>
        <v>0.0017472302311684715</v>
      </c>
      <c r="N423" s="225"/>
      <c r="O423" s="225"/>
      <c r="P423" s="225"/>
      <c r="Q423" s="225"/>
      <c r="R423" s="225"/>
      <c r="S423" s="225"/>
      <c r="T423" s="225"/>
    </row>
    <row r="424" spans="1:20" s="35" customFormat="1" ht="25.5">
      <c r="A424" s="33">
        <v>419</v>
      </c>
      <c r="B424" s="16"/>
      <c r="C424" s="16"/>
      <c r="D424" s="19" t="s">
        <v>601</v>
      </c>
      <c r="E424" s="2">
        <v>246700</v>
      </c>
      <c r="F424" s="2">
        <v>246700</v>
      </c>
      <c r="G424" s="2">
        <v>246700</v>
      </c>
      <c r="H424" s="179"/>
      <c r="I424" s="189">
        <v>123348</v>
      </c>
      <c r="J424" s="190">
        <v>123348</v>
      </c>
      <c r="K424" s="191"/>
      <c r="L424" s="52">
        <f t="shared" si="87"/>
        <v>0.49999189298743413</v>
      </c>
      <c r="M424" s="52">
        <f t="shared" si="88"/>
        <v>0.000645966785456543</v>
      </c>
      <c r="N424" s="225"/>
      <c r="O424" s="225"/>
      <c r="P424" s="225"/>
      <c r="Q424" s="225"/>
      <c r="R424" s="225"/>
      <c r="S424" s="225"/>
      <c r="T424" s="225"/>
    </row>
    <row r="425" spans="1:20" s="35" customFormat="1" ht="38.25">
      <c r="A425" s="36">
        <v>420</v>
      </c>
      <c r="B425" s="16"/>
      <c r="C425" s="16">
        <v>85220</v>
      </c>
      <c r="D425" s="18" t="s">
        <v>406</v>
      </c>
      <c r="E425" s="13">
        <f aca="true" t="shared" si="98" ref="E425:K425">SUM(E426:E428)-E427</f>
        <v>423500</v>
      </c>
      <c r="F425" s="13">
        <f t="shared" si="98"/>
        <v>656100</v>
      </c>
      <c r="G425" s="13">
        <f t="shared" si="98"/>
        <v>656100</v>
      </c>
      <c r="H425" s="178">
        <f t="shared" si="98"/>
        <v>560800</v>
      </c>
      <c r="I425" s="186">
        <f t="shared" si="98"/>
        <v>316427.45</v>
      </c>
      <c r="J425" s="187">
        <f t="shared" si="98"/>
        <v>316427.45</v>
      </c>
      <c r="K425" s="188">
        <f t="shared" si="98"/>
        <v>284131.54</v>
      </c>
      <c r="L425" s="226">
        <f t="shared" si="87"/>
        <v>0.4822853985672916</v>
      </c>
      <c r="M425" s="226">
        <f t="shared" si="88"/>
        <v>0.0016571133922456058</v>
      </c>
      <c r="N425" s="225"/>
      <c r="O425" s="225"/>
      <c r="P425" s="225"/>
      <c r="Q425" s="225"/>
      <c r="R425" s="225"/>
      <c r="S425" s="225"/>
      <c r="T425" s="225"/>
    </row>
    <row r="426" spans="1:20" s="35" customFormat="1" ht="12.75">
      <c r="A426" s="33">
        <v>421</v>
      </c>
      <c r="B426" s="7"/>
      <c r="C426" s="7"/>
      <c r="D426" s="19" t="s">
        <v>189</v>
      </c>
      <c r="E426" s="2">
        <v>423500</v>
      </c>
      <c r="F426" s="2">
        <v>653100</v>
      </c>
      <c r="G426" s="2">
        <v>653100</v>
      </c>
      <c r="H426" s="179">
        <v>557800</v>
      </c>
      <c r="I426" s="189">
        <v>314927.45</v>
      </c>
      <c r="J426" s="190">
        <v>314927.45</v>
      </c>
      <c r="K426" s="191">
        <v>282631.54</v>
      </c>
      <c r="L426" s="52">
        <f t="shared" si="87"/>
        <v>0.4822040269484</v>
      </c>
      <c r="M426" s="52">
        <f t="shared" si="88"/>
        <v>0.0016492579736074049</v>
      </c>
      <c r="N426" s="225"/>
      <c r="O426" s="225"/>
      <c r="P426" s="225"/>
      <c r="Q426" s="225"/>
      <c r="R426" s="225"/>
      <c r="S426" s="225"/>
      <c r="T426" s="225"/>
    </row>
    <row r="427" spans="1:20" s="35" customFormat="1" ht="25.5">
      <c r="A427" s="36">
        <v>422</v>
      </c>
      <c r="B427" s="7"/>
      <c r="C427" s="7"/>
      <c r="D427" s="19" t="s">
        <v>601</v>
      </c>
      <c r="E427" s="2">
        <v>229600</v>
      </c>
      <c r="F427" s="2">
        <v>229600</v>
      </c>
      <c r="G427" s="2">
        <v>229600</v>
      </c>
      <c r="H427" s="179">
        <v>195900</v>
      </c>
      <c r="I427" s="189">
        <v>57595.25</v>
      </c>
      <c r="J427" s="190">
        <v>57595.25</v>
      </c>
      <c r="K427" s="191">
        <v>52850.94</v>
      </c>
      <c r="L427" s="52">
        <f t="shared" si="87"/>
        <v>0.25085039198606274</v>
      </c>
      <c r="M427" s="52">
        <f t="shared" si="88"/>
        <v>0.00030162320021456335</v>
      </c>
      <c r="N427" s="225"/>
      <c r="O427" s="225"/>
      <c r="P427" s="225"/>
      <c r="Q427" s="225"/>
      <c r="R427" s="225"/>
      <c r="S427" s="225"/>
      <c r="T427" s="225"/>
    </row>
    <row r="428" spans="1:20" s="35" customFormat="1" ht="25.5">
      <c r="A428" s="33">
        <v>423</v>
      </c>
      <c r="B428" s="7"/>
      <c r="C428" s="7"/>
      <c r="D428" s="22" t="s">
        <v>24</v>
      </c>
      <c r="E428" s="2"/>
      <c r="F428" s="2">
        <v>3000</v>
      </c>
      <c r="G428" s="2">
        <v>3000</v>
      </c>
      <c r="H428" s="179">
        <v>3000</v>
      </c>
      <c r="I428" s="189">
        <v>1500</v>
      </c>
      <c r="J428" s="190">
        <v>1500</v>
      </c>
      <c r="K428" s="191">
        <v>1500</v>
      </c>
      <c r="L428" s="52">
        <f t="shared" si="87"/>
        <v>0.5</v>
      </c>
      <c r="M428" s="52">
        <f t="shared" si="88"/>
        <v>7.855418638200981E-06</v>
      </c>
      <c r="N428" s="225"/>
      <c r="O428" s="225"/>
      <c r="P428" s="225"/>
      <c r="Q428" s="225"/>
      <c r="R428" s="225"/>
      <c r="S428" s="225"/>
      <c r="T428" s="225"/>
    </row>
    <row r="429" spans="1:20" s="35" customFormat="1" ht="12.75">
      <c r="A429" s="36">
        <v>424</v>
      </c>
      <c r="B429" s="16"/>
      <c r="C429" s="16">
        <v>85226</v>
      </c>
      <c r="D429" s="18" t="s">
        <v>408</v>
      </c>
      <c r="E429" s="13">
        <f aca="true" t="shared" si="99" ref="E429:K429">E430</f>
        <v>300600</v>
      </c>
      <c r="F429" s="13">
        <f t="shared" si="99"/>
        <v>309500</v>
      </c>
      <c r="G429" s="13">
        <f t="shared" si="99"/>
        <v>309500</v>
      </c>
      <c r="H429" s="178">
        <f t="shared" si="99"/>
        <v>250500</v>
      </c>
      <c r="I429" s="186">
        <f t="shared" si="99"/>
        <v>156141.45</v>
      </c>
      <c r="J429" s="187">
        <f t="shared" si="99"/>
        <v>156141.45</v>
      </c>
      <c r="K429" s="188">
        <f t="shared" si="99"/>
        <v>130531.13</v>
      </c>
      <c r="L429" s="226">
        <f t="shared" si="87"/>
        <v>0.5044957996768983</v>
      </c>
      <c r="M429" s="226">
        <f t="shared" si="88"/>
        <v>0.0008177043043504843</v>
      </c>
      <c r="N429" s="225"/>
      <c r="O429" s="225"/>
      <c r="P429" s="225"/>
      <c r="Q429" s="225"/>
      <c r="R429" s="225"/>
      <c r="S429" s="225"/>
      <c r="T429" s="225"/>
    </row>
    <row r="430" spans="1:20" s="35" customFormat="1" ht="25.5">
      <c r="A430" s="33">
        <v>425</v>
      </c>
      <c r="B430" s="7"/>
      <c r="C430" s="7"/>
      <c r="D430" s="20" t="s">
        <v>28</v>
      </c>
      <c r="E430" s="2">
        <v>300600</v>
      </c>
      <c r="F430" s="2">
        <v>309500</v>
      </c>
      <c r="G430" s="2">
        <v>309500</v>
      </c>
      <c r="H430" s="179">
        <v>250500</v>
      </c>
      <c r="I430" s="189">
        <v>156141.45</v>
      </c>
      <c r="J430" s="190">
        <v>156141.45</v>
      </c>
      <c r="K430" s="191">
        <v>130531.13</v>
      </c>
      <c r="L430" s="52">
        <f t="shared" si="87"/>
        <v>0.5044957996768983</v>
      </c>
      <c r="M430" s="52">
        <f t="shared" si="88"/>
        <v>0.0008177043043504843</v>
      </c>
      <c r="N430" s="225"/>
      <c r="O430" s="225"/>
      <c r="P430" s="225"/>
      <c r="Q430" s="225"/>
      <c r="R430" s="225"/>
      <c r="S430" s="225"/>
      <c r="T430" s="225"/>
    </row>
    <row r="431" spans="1:20" s="35" customFormat="1" ht="25.5">
      <c r="A431" s="36">
        <v>426</v>
      </c>
      <c r="B431" s="16"/>
      <c r="C431" s="16">
        <v>85228</v>
      </c>
      <c r="D431" s="18" t="s">
        <v>474</v>
      </c>
      <c r="E431" s="13">
        <f aca="true" t="shared" si="100" ref="E431:K431">E432+E433</f>
        <v>991900</v>
      </c>
      <c r="F431" s="13">
        <f t="shared" si="100"/>
        <v>991900</v>
      </c>
      <c r="G431" s="13">
        <f t="shared" si="100"/>
        <v>991900</v>
      </c>
      <c r="H431" s="178">
        <f t="shared" si="100"/>
        <v>0</v>
      </c>
      <c r="I431" s="186">
        <f t="shared" si="100"/>
        <v>438885</v>
      </c>
      <c r="J431" s="187">
        <f t="shared" si="100"/>
        <v>438885</v>
      </c>
      <c r="K431" s="188">
        <f t="shared" si="100"/>
        <v>0</v>
      </c>
      <c r="L431" s="226">
        <f t="shared" si="87"/>
        <v>0.44246899889101726</v>
      </c>
      <c r="M431" s="226">
        <f t="shared" si="88"/>
        <v>0.0022984169393512246</v>
      </c>
      <c r="N431" s="225"/>
      <c r="O431" s="225"/>
      <c r="P431" s="225"/>
      <c r="Q431" s="225"/>
      <c r="R431" s="225"/>
      <c r="S431" s="225"/>
      <c r="T431" s="225"/>
    </row>
    <row r="432" spans="1:20" s="35" customFormat="1" ht="12.75">
      <c r="A432" s="33">
        <v>427</v>
      </c>
      <c r="B432" s="16"/>
      <c r="C432" s="16"/>
      <c r="D432" s="19" t="s">
        <v>290</v>
      </c>
      <c r="E432" s="2">
        <v>902900</v>
      </c>
      <c r="F432" s="2">
        <v>902900</v>
      </c>
      <c r="G432" s="2">
        <v>902900</v>
      </c>
      <c r="H432" s="179"/>
      <c r="I432" s="189">
        <v>401800</v>
      </c>
      <c r="J432" s="190">
        <v>401800</v>
      </c>
      <c r="K432" s="191"/>
      <c r="L432" s="52">
        <f t="shared" si="87"/>
        <v>0.4450105216524532</v>
      </c>
      <c r="M432" s="52">
        <f t="shared" si="88"/>
        <v>0.0021042048058861024</v>
      </c>
      <c r="N432" s="225"/>
      <c r="O432" s="225"/>
      <c r="P432" s="225"/>
      <c r="Q432" s="225"/>
      <c r="R432" s="225"/>
      <c r="S432" s="225"/>
      <c r="T432" s="225"/>
    </row>
    <row r="433" spans="1:20" s="35" customFormat="1" ht="51">
      <c r="A433" s="36">
        <v>428</v>
      </c>
      <c r="B433" s="16"/>
      <c r="C433" s="16"/>
      <c r="D433" s="22" t="s">
        <v>709</v>
      </c>
      <c r="E433" s="2">
        <v>89000</v>
      </c>
      <c r="F433" s="2">
        <v>89000</v>
      </c>
      <c r="G433" s="2">
        <v>89000</v>
      </c>
      <c r="H433" s="179"/>
      <c r="I433" s="189">
        <v>37085</v>
      </c>
      <c r="J433" s="190">
        <v>37085</v>
      </c>
      <c r="K433" s="191"/>
      <c r="L433" s="52">
        <f t="shared" si="87"/>
        <v>0.41668539325842696</v>
      </c>
      <c r="M433" s="52">
        <f t="shared" si="88"/>
        <v>0.00019421213346512223</v>
      </c>
      <c r="N433" s="225"/>
      <c r="O433" s="225"/>
      <c r="P433" s="225"/>
      <c r="Q433" s="225"/>
      <c r="R433" s="225"/>
      <c r="S433" s="225"/>
      <c r="T433" s="225"/>
    </row>
    <row r="434" spans="1:20" s="35" customFormat="1" ht="12.75">
      <c r="A434" s="33">
        <v>429</v>
      </c>
      <c r="B434" s="16"/>
      <c r="C434" s="16">
        <v>85233</v>
      </c>
      <c r="D434" s="18" t="s">
        <v>506</v>
      </c>
      <c r="E434" s="13">
        <f aca="true" t="shared" si="101" ref="E434:K434">E435</f>
        <v>12300</v>
      </c>
      <c r="F434" s="13">
        <f t="shared" si="101"/>
        <v>12300</v>
      </c>
      <c r="G434" s="13">
        <f t="shared" si="101"/>
        <v>12300</v>
      </c>
      <c r="H434" s="178">
        <f t="shared" si="101"/>
        <v>0</v>
      </c>
      <c r="I434" s="186">
        <f t="shared" si="101"/>
        <v>2400</v>
      </c>
      <c r="J434" s="187">
        <f t="shared" si="101"/>
        <v>2400</v>
      </c>
      <c r="K434" s="188">
        <f t="shared" si="101"/>
        <v>0</v>
      </c>
      <c r="L434" s="226">
        <f t="shared" si="87"/>
        <v>0.1951219512195122</v>
      </c>
      <c r="M434" s="226">
        <f t="shared" si="88"/>
        <v>1.2568669821121568E-05</v>
      </c>
      <c r="N434" s="225"/>
      <c r="O434" s="225"/>
      <c r="P434" s="225"/>
      <c r="Q434" s="225"/>
      <c r="R434" s="225"/>
      <c r="S434" s="225"/>
      <c r="T434" s="225"/>
    </row>
    <row r="435" spans="1:20" s="35" customFormat="1" ht="12.75">
      <c r="A435" s="36">
        <v>430</v>
      </c>
      <c r="B435" s="7"/>
      <c r="C435" s="7"/>
      <c r="D435" s="22" t="s">
        <v>290</v>
      </c>
      <c r="E435" s="2">
        <v>12300</v>
      </c>
      <c r="F435" s="2">
        <v>12300</v>
      </c>
      <c r="G435" s="2">
        <v>12300</v>
      </c>
      <c r="H435" s="179"/>
      <c r="I435" s="189">
        <v>2400</v>
      </c>
      <c r="J435" s="190">
        <v>2400</v>
      </c>
      <c r="K435" s="191"/>
      <c r="L435" s="52">
        <f t="shared" si="87"/>
        <v>0.1951219512195122</v>
      </c>
      <c r="M435" s="52">
        <f t="shared" si="88"/>
        <v>1.2568669821121568E-05</v>
      </c>
      <c r="N435" s="225"/>
      <c r="O435" s="225"/>
      <c r="P435" s="225"/>
      <c r="Q435" s="225"/>
      <c r="R435" s="225"/>
      <c r="S435" s="225"/>
      <c r="T435" s="225"/>
    </row>
    <row r="436" spans="1:20" s="35" customFormat="1" ht="12.75">
      <c r="A436" s="33">
        <v>431</v>
      </c>
      <c r="B436" s="16"/>
      <c r="C436" s="16">
        <v>85295</v>
      </c>
      <c r="D436" s="18" t="s">
        <v>410</v>
      </c>
      <c r="E436" s="13">
        <f aca="true" t="shared" si="102" ref="E436:K436">SUM(E437:E444)</f>
        <v>856000</v>
      </c>
      <c r="F436" s="13">
        <f t="shared" si="102"/>
        <v>1491850</v>
      </c>
      <c r="G436" s="13">
        <f t="shared" si="102"/>
        <v>1491850</v>
      </c>
      <c r="H436" s="178">
        <f t="shared" si="102"/>
        <v>243100</v>
      </c>
      <c r="I436" s="186">
        <f t="shared" si="102"/>
        <v>589883.5900000001</v>
      </c>
      <c r="J436" s="187">
        <f t="shared" si="102"/>
        <v>589883.5900000001</v>
      </c>
      <c r="K436" s="188">
        <f t="shared" si="102"/>
        <v>116927.70000000001</v>
      </c>
      <c r="L436" s="226">
        <f t="shared" si="87"/>
        <v>0.39540408888293066</v>
      </c>
      <c r="M436" s="226">
        <f t="shared" si="88"/>
        <v>0.003089188364836604</v>
      </c>
      <c r="N436" s="225"/>
      <c r="O436" s="225"/>
      <c r="P436" s="225"/>
      <c r="Q436" s="225"/>
      <c r="R436" s="225"/>
      <c r="S436" s="225"/>
      <c r="T436" s="225"/>
    </row>
    <row r="437" spans="1:20" s="35" customFormat="1" ht="12.75">
      <c r="A437" s="36">
        <v>432</v>
      </c>
      <c r="B437" s="7"/>
      <c r="C437" s="7"/>
      <c r="D437" s="19" t="s">
        <v>535</v>
      </c>
      <c r="E437" s="2">
        <v>476800</v>
      </c>
      <c r="F437" s="2">
        <v>476800</v>
      </c>
      <c r="G437" s="2">
        <v>476800</v>
      </c>
      <c r="H437" s="179">
        <v>195600</v>
      </c>
      <c r="I437" s="189">
        <v>238330.87</v>
      </c>
      <c r="J437" s="190">
        <v>238330.87</v>
      </c>
      <c r="K437" s="191">
        <v>98760.32</v>
      </c>
      <c r="L437" s="52">
        <f t="shared" si="87"/>
        <v>0.4998550125838926</v>
      </c>
      <c r="M437" s="52">
        <f t="shared" si="88"/>
        <v>0.00124812583883777</v>
      </c>
      <c r="N437" s="225"/>
      <c r="O437" s="225"/>
      <c r="P437" s="225"/>
      <c r="Q437" s="225"/>
      <c r="R437" s="225"/>
      <c r="S437" s="225"/>
      <c r="T437" s="225"/>
    </row>
    <row r="438" spans="1:20" s="35" customFormat="1" ht="12.75">
      <c r="A438" s="33">
        <v>433</v>
      </c>
      <c r="B438" s="7"/>
      <c r="C438" s="7"/>
      <c r="D438" s="19" t="s">
        <v>411</v>
      </c>
      <c r="E438" s="2">
        <v>39400</v>
      </c>
      <c r="F438" s="2">
        <v>39400</v>
      </c>
      <c r="G438" s="2">
        <v>39400</v>
      </c>
      <c r="H438" s="179">
        <v>36000</v>
      </c>
      <c r="I438" s="189">
        <v>19696.19</v>
      </c>
      <c r="J438" s="190">
        <v>19696.19</v>
      </c>
      <c r="K438" s="191">
        <v>18167.38</v>
      </c>
      <c r="L438" s="52">
        <f t="shared" si="87"/>
        <v>0.49990329949238577</v>
      </c>
      <c r="M438" s="52">
        <f t="shared" si="88"/>
        <v>0.00010314787868503183</v>
      </c>
      <c r="N438" s="225"/>
      <c r="O438" s="225"/>
      <c r="P438" s="225"/>
      <c r="Q438" s="225"/>
      <c r="R438" s="225"/>
      <c r="S438" s="225"/>
      <c r="T438" s="225"/>
    </row>
    <row r="439" spans="1:20" s="35" customFormat="1" ht="12.75">
      <c r="A439" s="36">
        <v>434</v>
      </c>
      <c r="B439" s="7"/>
      <c r="C439" s="7"/>
      <c r="D439" s="19" t="s">
        <v>469</v>
      </c>
      <c r="E439" s="2">
        <v>3000</v>
      </c>
      <c r="F439" s="2">
        <v>8500</v>
      </c>
      <c r="G439" s="2">
        <v>8500</v>
      </c>
      <c r="H439" s="179">
        <v>8500</v>
      </c>
      <c r="I439" s="189"/>
      <c r="J439" s="190"/>
      <c r="K439" s="191"/>
      <c r="L439" s="52">
        <f t="shared" si="87"/>
        <v>0</v>
      </c>
      <c r="M439" s="52">
        <f t="shared" si="88"/>
        <v>0</v>
      </c>
      <c r="N439" s="225"/>
      <c r="O439" s="225"/>
      <c r="P439" s="225"/>
      <c r="Q439" s="225"/>
      <c r="R439" s="225"/>
      <c r="S439" s="225"/>
      <c r="T439" s="225"/>
    </row>
    <row r="440" spans="1:20" s="35" customFormat="1" ht="25.5">
      <c r="A440" s="33">
        <v>435</v>
      </c>
      <c r="B440" s="7"/>
      <c r="C440" s="7"/>
      <c r="D440" s="19" t="s">
        <v>532</v>
      </c>
      <c r="E440" s="2">
        <v>14800</v>
      </c>
      <c r="F440" s="2">
        <v>14800</v>
      </c>
      <c r="G440" s="2">
        <v>14800</v>
      </c>
      <c r="H440" s="179"/>
      <c r="I440" s="189">
        <v>11086.5</v>
      </c>
      <c r="J440" s="190">
        <v>11086.5</v>
      </c>
      <c r="K440" s="191"/>
      <c r="L440" s="52">
        <f t="shared" si="87"/>
        <v>0.7490878378378378</v>
      </c>
      <c r="M440" s="52">
        <f t="shared" si="88"/>
        <v>5.805939915494345E-05</v>
      </c>
      <c r="N440" s="225"/>
      <c r="O440" s="225"/>
      <c r="P440" s="225"/>
      <c r="Q440" s="225"/>
      <c r="R440" s="225"/>
      <c r="S440" s="225"/>
      <c r="T440" s="225"/>
    </row>
    <row r="441" spans="1:20" s="35" customFormat="1" ht="25.5">
      <c r="A441" s="36">
        <v>436</v>
      </c>
      <c r="B441" s="7"/>
      <c r="C441" s="7"/>
      <c r="D441" s="19" t="s">
        <v>190</v>
      </c>
      <c r="E441" s="2">
        <v>15000</v>
      </c>
      <c r="F441" s="2">
        <v>15000</v>
      </c>
      <c r="G441" s="2">
        <v>15000</v>
      </c>
      <c r="H441" s="179"/>
      <c r="I441" s="189">
        <v>8501.83</v>
      </c>
      <c r="J441" s="190">
        <v>8501.83</v>
      </c>
      <c r="K441" s="191"/>
      <c r="L441" s="52">
        <f t="shared" si="87"/>
        <v>0.5667886666666666</v>
      </c>
      <c r="M441" s="52">
        <f t="shared" si="88"/>
        <v>4.452362256054416E-05</v>
      </c>
      <c r="N441" s="225"/>
      <c r="O441" s="225"/>
      <c r="P441" s="225"/>
      <c r="Q441" s="225"/>
      <c r="R441" s="225"/>
      <c r="S441" s="225"/>
      <c r="T441" s="225"/>
    </row>
    <row r="442" spans="1:20" s="35" customFormat="1" ht="25.5">
      <c r="A442" s="33">
        <v>437</v>
      </c>
      <c r="B442" s="7"/>
      <c r="C442" s="7"/>
      <c r="D442" s="22" t="s">
        <v>24</v>
      </c>
      <c r="E442" s="2">
        <v>307000</v>
      </c>
      <c r="F442" s="2">
        <v>911350</v>
      </c>
      <c r="G442" s="2">
        <v>911350</v>
      </c>
      <c r="H442" s="179">
        <v>3000</v>
      </c>
      <c r="I442" s="189">
        <v>302268.2</v>
      </c>
      <c r="J442" s="190">
        <v>302268.2</v>
      </c>
      <c r="K442" s="191"/>
      <c r="L442" s="52">
        <f t="shared" si="87"/>
        <v>0.3316708180172272</v>
      </c>
      <c r="M442" s="52">
        <f t="shared" si="88"/>
        <v>0.0015829621680103077</v>
      </c>
      <c r="N442" s="225"/>
      <c r="O442" s="225"/>
      <c r="P442" s="225"/>
      <c r="Q442" s="225"/>
      <c r="R442" s="225"/>
      <c r="S442" s="225"/>
      <c r="T442" s="225"/>
    </row>
    <row r="443" spans="1:20" s="35" customFormat="1" ht="51">
      <c r="A443" s="36">
        <v>438</v>
      </c>
      <c r="B443" s="7"/>
      <c r="C443" s="7"/>
      <c r="D443" s="22" t="s">
        <v>191</v>
      </c>
      <c r="E443" s="2"/>
      <c r="F443" s="2">
        <v>10000</v>
      </c>
      <c r="G443" s="2">
        <v>10000</v>
      </c>
      <c r="H443" s="179"/>
      <c r="I443" s="189">
        <v>10000</v>
      </c>
      <c r="J443" s="190">
        <v>10000</v>
      </c>
      <c r="K443" s="191"/>
      <c r="L443" s="52">
        <f t="shared" si="87"/>
        <v>1</v>
      </c>
      <c r="M443" s="52">
        <f t="shared" si="88"/>
        <v>5.2369457588006535E-05</v>
      </c>
      <c r="N443" s="225"/>
      <c r="O443" s="225"/>
      <c r="P443" s="225"/>
      <c r="Q443" s="225"/>
      <c r="R443" s="225"/>
      <c r="S443" s="225"/>
      <c r="T443" s="225"/>
    </row>
    <row r="444" spans="1:20" s="35" customFormat="1" ht="51">
      <c r="A444" s="33">
        <v>439</v>
      </c>
      <c r="B444" s="7"/>
      <c r="C444" s="7"/>
      <c r="D444" s="22" t="s">
        <v>192</v>
      </c>
      <c r="E444" s="2"/>
      <c r="F444" s="2">
        <v>16000</v>
      </c>
      <c r="G444" s="2">
        <v>16000</v>
      </c>
      <c r="H444" s="179"/>
      <c r="I444" s="189"/>
      <c r="J444" s="190"/>
      <c r="K444" s="191"/>
      <c r="L444" s="52">
        <f t="shared" si="87"/>
        <v>0</v>
      </c>
      <c r="M444" s="52">
        <f t="shared" si="88"/>
        <v>0</v>
      </c>
      <c r="N444" s="225"/>
      <c r="O444" s="225"/>
      <c r="P444" s="225"/>
      <c r="Q444" s="225"/>
      <c r="R444" s="225"/>
      <c r="S444" s="225"/>
      <c r="T444" s="225"/>
    </row>
    <row r="445" spans="1:20" s="35" customFormat="1" ht="25.5">
      <c r="A445" s="54">
        <v>440</v>
      </c>
      <c r="B445" s="15">
        <v>853</v>
      </c>
      <c r="C445" s="15"/>
      <c r="D445" s="5" t="s">
        <v>536</v>
      </c>
      <c r="E445" s="5">
        <f aca="true" t="shared" si="103" ref="E445:K445">E446+E453+E456+E458+E461+E465</f>
        <v>5350400</v>
      </c>
      <c r="F445" s="5">
        <f t="shared" si="103"/>
        <v>5704455</v>
      </c>
      <c r="G445" s="5">
        <f t="shared" si="103"/>
        <v>5655815</v>
      </c>
      <c r="H445" s="177">
        <f t="shared" si="103"/>
        <v>4453040</v>
      </c>
      <c r="I445" s="183">
        <f t="shared" si="103"/>
        <v>2722533.2000000007</v>
      </c>
      <c r="J445" s="184">
        <f t="shared" si="103"/>
        <v>2716079.4</v>
      </c>
      <c r="K445" s="185">
        <f t="shared" si="103"/>
        <v>2178460.49</v>
      </c>
      <c r="L445" s="157">
        <f t="shared" si="87"/>
        <v>0.4772643837141323</v>
      </c>
      <c r="M445" s="157">
        <f t="shared" si="88"/>
        <v>0.014257758694933974</v>
      </c>
      <c r="N445" s="225"/>
      <c r="O445" s="225"/>
      <c r="P445" s="225"/>
      <c r="Q445" s="225"/>
      <c r="R445" s="225"/>
      <c r="S445" s="225"/>
      <c r="T445" s="225"/>
    </row>
    <row r="446" spans="1:20" s="35" customFormat="1" ht="12.75">
      <c r="A446" s="33">
        <v>441</v>
      </c>
      <c r="B446" s="16"/>
      <c r="C446" s="16">
        <v>85305</v>
      </c>
      <c r="D446" s="18" t="s">
        <v>402</v>
      </c>
      <c r="E446" s="13">
        <f aca="true" t="shared" si="104" ref="E446:K446">SUM(E447:E452)</f>
        <v>2560000</v>
      </c>
      <c r="F446" s="13">
        <f t="shared" si="104"/>
        <v>2734700</v>
      </c>
      <c r="G446" s="13">
        <f t="shared" si="104"/>
        <v>2728200</v>
      </c>
      <c r="H446" s="178">
        <f t="shared" si="104"/>
        <v>2016400</v>
      </c>
      <c r="I446" s="186">
        <f t="shared" si="104"/>
        <v>1294415.4800000002</v>
      </c>
      <c r="J446" s="187">
        <f t="shared" si="104"/>
        <v>1287961.6800000002</v>
      </c>
      <c r="K446" s="188">
        <f t="shared" si="104"/>
        <v>989531.64</v>
      </c>
      <c r="L446" s="226">
        <f t="shared" si="87"/>
        <v>0.47332997403737165</v>
      </c>
      <c r="M446" s="226">
        <f t="shared" si="88"/>
        <v>0.006778783658111913</v>
      </c>
      <c r="N446" s="225"/>
      <c r="O446" s="225"/>
      <c r="P446" s="225"/>
      <c r="Q446" s="225"/>
      <c r="R446" s="225"/>
      <c r="S446" s="225"/>
      <c r="T446" s="225"/>
    </row>
    <row r="447" spans="1:20" s="35" customFormat="1" ht="12.75">
      <c r="A447" s="36">
        <v>442</v>
      </c>
      <c r="B447" s="16"/>
      <c r="C447" s="16"/>
      <c r="D447" s="20" t="s">
        <v>497</v>
      </c>
      <c r="E447" s="2">
        <v>383400</v>
      </c>
      <c r="F447" s="2">
        <v>383400</v>
      </c>
      <c r="G447" s="2">
        <v>383400</v>
      </c>
      <c r="H447" s="179">
        <v>299400</v>
      </c>
      <c r="I447" s="189">
        <v>187415.56</v>
      </c>
      <c r="J447" s="190">
        <v>187415.56</v>
      </c>
      <c r="K447" s="191">
        <v>148821.82</v>
      </c>
      <c r="L447" s="52">
        <f t="shared" si="87"/>
        <v>0.48882514345331246</v>
      </c>
      <c r="M447" s="52">
        <f t="shared" si="88"/>
        <v>0.0009814851220752495</v>
      </c>
      <c r="N447" s="225"/>
      <c r="O447" s="225"/>
      <c r="P447" s="225"/>
      <c r="Q447" s="225"/>
      <c r="R447" s="225"/>
      <c r="S447" s="225"/>
      <c r="T447" s="225"/>
    </row>
    <row r="448" spans="1:20" s="35" customFormat="1" ht="12.75">
      <c r="A448" s="33">
        <v>443</v>
      </c>
      <c r="B448" s="16"/>
      <c r="C448" s="16"/>
      <c r="D448" s="20" t="s">
        <v>498</v>
      </c>
      <c r="E448" s="2">
        <v>945500</v>
      </c>
      <c r="F448" s="2">
        <v>957700</v>
      </c>
      <c r="G448" s="2">
        <v>957700</v>
      </c>
      <c r="H448" s="179">
        <v>783800</v>
      </c>
      <c r="I448" s="189">
        <v>465373.63</v>
      </c>
      <c r="J448" s="190">
        <v>465373.63</v>
      </c>
      <c r="K448" s="191">
        <v>384422.7</v>
      </c>
      <c r="L448" s="52">
        <f t="shared" si="87"/>
        <v>0.4859284013783022</v>
      </c>
      <c r="M448" s="52">
        <f t="shared" si="88"/>
        <v>0.0024371364578861647</v>
      </c>
      <c r="N448" s="225"/>
      <c r="O448" s="225"/>
      <c r="P448" s="225"/>
      <c r="Q448" s="225"/>
      <c r="R448" s="225"/>
      <c r="S448" s="225"/>
      <c r="T448" s="225"/>
    </row>
    <row r="449" spans="1:20" s="35" customFormat="1" ht="12.75">
      <c r="A449" s="36">
        <v>444</v>
      </c>
      <c r="B449" s="16"/>
      <c r="C449" s="16"/>
      <c r="D449" s="20" t="s">
        <v>499</v>
      </c>
      <c r="E449" s="2">
        <v>567300</v>
      </c>
      <c r="F449" s="2">
        <v>582400</v>
      </c>
      <c r="G449" s="2">
        <v>582400</v>
      </c>
      <c r="H449" s="179">
        <v>437400</v>
      </c>
      <c r="I449" s="189">
        <v>280145.59</v>
      </c>
      <c r="J449" s="190">
        <v>280145.59</v>
      </c>
      <c r="K449" s="191">
        <v>216566.91</v>
      </c>
      <c r="L449" s="52">
        <f t="shared" si="87"/>
        <v>0.48101921359890115</v>
      </c>
      <c r="M449" s="52">
        <f t="shared" si="88"/>
        <v>0.0014671072593972069</v>
      </c>
      <c r="N449" s="225"/>
      <c r="O449" s="225"/>
      <c r="P449" s="225"/>
      <c r="Q449" s="225"/>
      <c r="R449" s="225"/>
      <c r="S449" s="225"/>
      <c r="T449" s="225"/>
    </row>
    <row r="450" spans="1:20" s="35" customFormat="1" ht="12.75">
      <c r="A450" s="33">
        <v>445</v>
      </c>
      <c r="B450" s="16"/>
      <c r="C450" s="16"/>
      <c r="D450" s="19" t="s">
        <v>193</v>
      </c>
      <c r="E450" s="2"/>
      <c r="F450" s="2">
        <v>120000</v>
      </c>
      <c r="G450" s="2">
        <v>120000</v>
      </c>
      <c r="H450" s="179"/>
      <c r="I450" s="189"/>
      <c r="J450" s="190"/>
      <c r="K450" s="191"/>
      <c r="L450" s="52">
        <f t="shared" si="87"/>
        <v>0</v>
      </c>
      <c r="M450" s="52">
        <f t="shared" si="88"/>
        <v>0</v>
      </c>
      <c r="N450" s="225"/>
      <c r="O450" s="225"/>
      <c r="P450" s="225"/>
      <c r="Q450" s="225"/>
      <c r="R450" s="225"/>
      <c r="S450" s="225"/>
      <c r="T450" s="225"/>
    </row>
    <row r="451" spans="1:20" s="35" customFormat="1" ht="25.5">
      <c r="A451" s="36">
        <v>446</v>
      </c>
      <c r="B451" s="16"/>
      <c r="C451" s="16"/>
      <c r="D451" s="20" t="s">
        <v>500</v>
      </c>
      <c r="E451" s="2">
        <v>663800</v>
      </c>
      <c r="F451" s="2">
        <v>684700</v>
      </c>
      <c r="G451" s="2">
        <v>684700</v>
      </c>
      <c r="H451" s="179">
        <v>495800</v>
      </c>
      <c r="I451" s="189">
        <v>355026.9</v>
      </c>
      <c r="J451" s="190">
        <v>355026.9</v>
      </c>
      <c r="K451" s="191">
        <v>239720.21</v>
      </c>
      <c r="L451" s="52">
        <f t="shared" si="87"/>
        <v>0.5185145319117862</v>
      </c>
      <c r="M451" s="52">
        <f t="shared" si="88"/>
        <v>0.001859256618215144</v>
      </c>
      <c r="N451" s="225"/>
      <c r="O451" s="225"/>
      <c r="P451" s="225"/>
      <c r="Q451" s="225"/>
      <c r="R451" s="225"/>
      <c r="S451" s="225"/>
      <c r="T451" s="225"/>
    </row>
    <row r="452" spans="1:20" s="35" customFormat="1" ht="25.5">
      <c r="A452" s="33">
        <v>447</v>
      </c>
      <c r="B452" s="16"/>
      <c r="C452" s="16"/>
      <c r="D452" s="19" t="s">
        <v>194</v>
      </c>
      <c r="E452" s="2"/>
      <c r="F452" s="2">
        <v>6500</v>
      </c>
      <c r="G452" s="2"/>
      <c r="H452" s="179"/>
      <c r="I452" s="189">
        <v>6453.8</v>
      </c>
      <c r="J452" s="190"/>
      <c r="K452" s="191"/>
      <c r="L452" s="52">
        <f t="shared" si="87"/>
        <v>0.9928923076923077</v>
      </c>
      <c r="M452" s="52">
        <f t="shared" si="88"/>
        <v>3.3798200538147656E-05</v>
      </c>
      <c r="N452" s="225"/>
      <c r="O452" s="225"/>
      <c r="P452" s="225"/>
      <c r="Q452" s="225"/>
      <c r="R452" s="225"/>
      <c r="S452" s="225"/>
      <c r="T452" s="225"/>
    </row>
    <row r="453" spans="1:20" s="35" customFormat="1" ht="25.5">
      <c r="A453" s="36">
        <v>448</v>
      </c>
      <c r="B453" s="7"/>
      <c r="C453" s="16">
        <v>85321</v>
      </c>
      <c r="D453" s="18" t="s">
        <v>537</v>
      </c>
      <c r="E453" s="13">
        <f aca="true" t="shared" si="105" ref="E453:K453">E454+E455</f>
        <v>245000</v>
      </c>
      <c r="F453" s="13">
        <f t="shared" si="105"/>
        <v>245000</v>
      </c>
      <c r="G453" s="13">
        <f t="shared" si="105"/>
        <v>245000</v>
      </c>
      <c r="H453" s="178">
        <f t="shared" si="105"/>
        <v>217470</v>
      </c>
      <c r="I453" s="186">
        <f t="shared" si="105"/>
        <v>96588.63</v>
      </c>
      <c r="J453" s="187">
        <f t="shared" si="105"/>
        <v>96588.63</v>
      </c>
      <c r="K453" s="188">
        <f t="shared" si="105"/>
        <v>83145</v>
      </c>
      <c r="L453" s="226">
        <f t="shared" si="87"/>
        <v>0.394239306122449</v>
      </c>
      <c r="M453" s="226">
        <f t="shared" si="88"/>
        <v>0.0005058294162268655</v>
      </c>
      <c r="N453" s="225"/>
      <c r="O453" s="225"/>
      <c r="P453" s="225"/>
      <c r="Q453" s="225"/>
      <c r="R453" s="225"/>
      <c r="S453" s="225"/>
      <c r="T453" s="225"/>
    </row>
    <row r="454" spans="1:20" s="35" customFormat="1" ht="12.75">
      <c r="A454" s="33">
        <v>449</v>
      </c>
      <c r="B454" s="7"/>
      <c r="C454" s="7"/>
      <c r="D454" s="19" t="s">
        <v>602</v>
      </c>
      <c r="E454" s="2">
        <v>65000</v>
      </c>
      <c r="F454" s="2">
        <v>65000</v>
      </c>
      <c r="G454" s="2">
        <v>65000</v>
      </c>
      <c r="H454" s="179">
        <v>40100</v>
      </c>
      <c r="I454" s="189">
        <v>20500.94</v>
      </c>
      <c r="J454" s="190">
        <v>20500.94</v>
      </c>
      <c r="K454" s="191">
        <v>7380.94</v>
      </c>
      <c r="L454" s="52">
        <f t="shared" si="87"/>
        <v>0.3153990769230769</v>
      </c>
      <c r="M454" s="52">
        <f t="shared" si="88"/>
        <v>0.00010736231078442666</v>
      </c>
      <c r="N454" s="225"/>
      <c r="O454" s="225"/>
      <c r="P454" s="225"/>
      <c r="Q454" s="225"/>
      <c r="R454" s="225"/>
      <c r="S454" s="225"/>
      <c r="T454" s="225"/>
    </row>
    <row r="455" spans="1:20" s="35" customFormat="1" ht="38.25">
      <c r="A455" s="36">
        <v>450</v>
      </c>
      <c r="B455" s="7"/>
      <c r="C455" s="7"/>
      <c r="D455" s="22" t="s">
        <v>706</v>
      </c>
      <c r="E455" s="2">
        <v>180000</v>
      </c>
      <c r="F455" s="2">
        <v>180000</v>
      </c>
      <c r="G455" s="2">
        <v>180000</v>
      </c>
      <c r="H455" s="179">
        <v>177370</v>
      </c>
      <c r="I455" s="189">
        <v>76087.69</v>
      </c>
      <c r="J455" s="190">
        <v>76087.69</v>
      </c>
      <c r="K455" s="191">
        <v>75764.06</v>
      </c>
      <c r="L455" s="52">
        <f aca="true" t="shared" si="106" ref="L455:L518">I455/F455</f>
        <v>0.4227093888888889</v>
      </c>
      <c r="M455" s="52">
        <f aca="true" t="shared" si="107" ref="M455:M518">I455/$I$636</f>
        <v>0.0003984671054424389</v>
      </c>
      <c r="N455" s="225"/>
      <c r="O455" s="225"/>
      <c r="P455" s="225"/>
      <c r="Q455" s="225"/>
      <c r="R455" s="225"/>
      <c r="S455" s="225"/>
      <c r="T455" s="225"/>
    </row>
    <row r="456" spans="1:20" s="35" customFormat="1" ht="12.75">
      <c r="A456" s="33">
        <v>451</v>
      </c>
      <c r="B456" s="16"/>
      <c r="C456" s="16">
        <v>85322</v>
      </c>
      <c r="D456" s="18" t="s">
        <v>407</v>
      </c>
      <c r="E456" s="13">
        <f aca="true" t="shared" si="108" ref="E456:K456">E457</f>
        <v>41400</v>
      </c>
      <c r="F456" s="13">
        <f t="shared" si="108"/>
        <v>45400</v>
      </c>
      <c r="G456" s="13">
        <f t="shared" si="108"/>
        <v>45400</v>
      </c>
      <c r="H456" s="178">
        <f t="shared" si="108"/>
        <v>37900</v>
      </c>
      <c r="I456" s="186">
        <f t="shared" si="108"/>
        <v>20539.82</v>
      </c>
      <c r="J456" s="187">
        <f t="shared" si="108"/>
        <v>20539.82</v>
      </c>
      <c r="K456" s="188">
        <f t="shared" si="108"/>
        <v>18173.9</v>
      </c>
      <c r="L456" s="226">
        <f t="shared" si="106"/>
        <v>0.45241894273127753</v>
      </c>
      <c r="M456" s="226">
        <f t="shared" si="107"/>
        <v>0.00010756592323552883</v>
      </c>
      <c r="N456" s="225"/>
      <c r="O456" s="225"/>
      <c r="P456" s="225"/>
      <c r="Q456" s="225"/>
      <c r="R456" s="225"/>
      <c r="S456" s="225"/>
      <c r="T456" s="225"/>
    </row>
    <row r="457" spans="1:20" s="35" customFormat="1" ht="12.75">
      <c r="A457" s="36">
        <v>452</v>
      </c>
      <c r="B457" s="7"/>
      <c r="C457" s="7"/>
      <c r="D457" s="19" t="s">
        <v>290</v>
      </c>
      <c r="E457" s="2">
        <v>41400</v>
      </c>
      <c r="F457" s="2">
        <v>45400</v>
      </c>
      <c r="G457" s="2">
        <v>45400</v>
      </c>
      <c r="H457" s="179">
        <v>37900</v>
      </c>
      <c r="I457" s="189">
        <v>20539.82</v>
      </c>
      <c r="J457" s="190">
        <v>20539.82</v>
      </c>
      <c r="K457" s="191">
        <v>18173.9</v>
      </c>
      <c r="L457" s="52">
        <f t="shared" si="106"/>
        <v>0.45241894273127753</v>
      </c>
      <c r="M457" s="52">
        <f t="shared" si="107"/>
        <v>0.00010756592323552883</v>
      </c>
      <c r="N457" s="225"/>
      <c r="O457" s="225"/>
      <c r="P457" s="225"/>
      <c r="Q457" s="225"/>
      <c r="R457" s="225"/>
      <c r="S457" s="225"/>
      <c r="T457" s="225"/>
    </row>
    <row r="458" spans="1:20" s="35" customFormat="1" ht="25.5">
      <c r="A458" s="33">
        <v>453</v>
      </c>
      <c r="B458" s="16"/>
      <c r="C458" s="16">
        <v>85324</v>
      </c>
      <c r="D458" s="18" t="s">
        <v>479</v>
      </c>
      <c r="E458" s="13">
        <f aca="true" t="shared" si="109" ref="E458:K458">SUM(E459:E460)</f>
        <v>0</v>
      </c>
      <c r="F458" s="13">
        <f t="shared" si="109"/>
        <v>15355</v>
      </c>
      <c r="G458" s="13">
        <f t="shared" si="109"/>
        <v>3215</v>
      </c>
      <c r="H458" s="178">
        <f t="shared" si="109"/>
        <v>0</v>
      </c>
      <c r="I458" s="186">
        <f t="shared" si="109"/>
        <v>745</v>
      </c>
      <c r="J458" s="187">
        <f t="shared" si="109"/>
        <v>745</v>
      </c>
      <c r="K458" s="188">
        <f t="shared" si="109"/>
        <v>0</v>
      </c>
      <c r="L458" s="226">
        <f t="shared" si="106"/>
        <v>0.048518397915988276</v>
      </c>
      <c r="M458" s="226">
        <f t="shared" si="107"/>
        <v>3.9015245903064865E-06</v>
      </c>
      <c r="N458" s="225"/>
      <c r="O458" s="225"/>
      <c r="P458" s="225"/>
      <c r="Q458" s="225"/>
      <c r="R458" s="225"/>
      <c r="S458" s="225"/>
      <c r="T458" s="225"/>
    </row>
    <row r="459" spans="1:20" s="35" customFormat="1" ht="12.75">
      <c r="A459" s="36">
        <v>454</v>
      </c>
      <c r="B459" s="7"/>
      <c r="C459" s="7"/>
      <c r="D459" s="19" t="s">
        <v>195</v>
      </c>
      <c r="E459" s="2"/>
      <c r="F459" s="2">
        <v>3215</v>
      </c>
      <c r="G459" s="2">
        <v>3215</v>
      </c>
      <c r="H459" s="179"/>
      <c r="I459" s="189">
        <v>745</v>
      </c>
      <c r="J459" s="190">
        <v>745</v>
      </c>
      <c r="K459" s="191"/>
      <c r="L459" s="52">
        <f t="shared" si="106"/>
        <v>0.2317262830482115</v>
      </c>
      <c r="M459" s="52">
        <f t="shared" si="107"/>
        <v>3.9015245903064865E-06</v>
      </c>
      <c r="N459" s="225"/>
      <c r="O459" s="225"/>
      <c r="P459" s="225"/>
      <c r="Q459" s="225"/>
      <c r="R459" s="225"/>
      <c r="S459" s="225"/>
      <c r="T459" s="225"/>
    </row>
    <row r="460" spans="1:20" s="35" customFormat="1" ht="12.75">
      <c r="A460" s="33">
        <v>455</v>
      </c>
      <c r="B460" s="7"/>
      <c r="C460" s="7"/>
      <c r="D460" s="19" t="s">
        <v>29</v>
      </c>
      <c r="E460" s="2"/>
      <c r="F460" s="2">
        <v>12140</v>
      </c>
      <c r="G460" s="2"/>
      <c r="H460" s="179"/>
      <c r="I460" s="189"/>
      <c r="J460" s="190"/>
      <c r="K460" s="191"/>
      <c r="L460" s="52">
        <f t="shared" si="106"/>
        <v>0</v>
      </c>
      <c r="M460" s="52">
        <f t="shared" si="107"/>
        <v>0</v>
      </c>
      <c r="N460" s="225"/>
      <c r="O460" s="225"/>
      <c r="P460" s="225"/>
      <c r="Q460" s="225"/>
      <c r="R460" s="225"/>
      <c r="S460" s="225"/>
      <c r="T460" s="225"/>
    </row>
    <row r="461" spans="1:20" s="35" customFormat="1" ht="12.75">
      <c r="A461" s="36">
        <v>456</v>
      </c>
      <c r="B461" s="16"/>
      <c r="C461" s="16">
        <v>85333</v>
      </c>
      <c r="D461" s="18" t="s">
        <v>409</v>
      </c>
      <c r="E461" s="13">
        <f aca="true" t="shared" si="110" ref="E461:K461">SUM(E462:E464)</f>
        <v>2327000</v>
      </c>
      <c r="F461" s="13">
        <f t="shared" si="110"/>
        <v>2487000</v>
      </c>
      <c r="G461" s="13">
        <f t="shared" si="110"/>
        <v>2457000</v>
      </c>
      <c r="H461" s="178">
        <f t="shared" si="110"/>
        <v>2181270</v>
      </c>
      <c r="I461" s="186">
        <f t="shared" si="110"/>
        <v>1232454.21</v>
      </c>
      <c r="J461" s="187">
        <f t="shared" si="110"/>
        <v>1232454.21</v>
      </c>
      <c r="K461" s="188">
        <f t="shared" si="110"/>
        <v>1087609.95</v>
      </c>
      <c r="L461" s="226">
        <f t="shared" si="106"/>
        <v>0.49555858866103736</v>
      </c>
      <c r="M461" s="226">
        <f t="shared" si="107"/>
        <v>0.00645429584797551</v>
      </c>
      <c r="N461" s="225"/>
      <c r="O461" s="225"/>
      <c r="P461" s="225"/>
      <c r="Q461" s="225"/>
      <c r="R461" s="225"/>
      <c r="S461" s="225"/>
      <c r="T461" s="225"/>
    </row>
    <row r="462" spans="1:20" s="35" customFormat="1" ht="12.75">
      <c r="A462" s="33">
        <v>457</v>
      </c>
      <c r="B462" s="16"/>
      <c r="C462" s="16"/>
      <c r="D462" s="28" t="s">
        <v>273</v>
      </c>
      <c r="E462" s="2">
        <v>2297000</v>
      </c>
      <c r="F462" s="2">
        <v>2457000</v>
      </c>
      <c r="G462" s="2">
        <v>2457000</v>
      </c>
      <c r="H462" s="179">
        <v>2181270</v>
      </c>
      <c r="I462" s="189">
        <v>1232454.21</v>
      </c>
      <c r="J462" s="190">
        <v>1232454.21</v>
      </c>
      <c r="K462" s="191">
        <v>1087609.95</v>
      </c>
      <c r="L462" s="52">
        <f t="shared" si="106"/>
        <v>0.501609365079365</v>
      </c>
      <c r="M462" s="52">
        <f t="shared" si="107"/>
        <v>0.00645429584797551</v>
      </c>
      <c r="N462" s="225"/>
      <c r="O462" s="225"/>
      <c r="P462" s="225"/>
      <c r="Q462" s="225"/>
      <c r="R462" s="225"/>
      <c r="S462" s="225"/>
      <c r="T462" s="225"/>
    </row>
    <row r="463" spans="1:20" s="35" customFormat="1" ht="12.75">
      <c r="A463" s="36">
        <v>458</v>
      </c>
      <c r="B463" s="16"/>
      <c r="C463" s="16"/>
      <c r="D463" s="19" t="s">
        <v>561</v>
      </c>
      <c r="E463" s="2">
        <v>30000</v>
      </c>
      <c r="F463" s="2"/>
      <c r="G463" s="2"/>
      <c r="H463" s="179"/>
      <c r="I463" s="189"/>
      <c r="J463" s="190"/>
      <c r="K463" s="191"/>
      <c r="L463" s="52"/>
      <c r="M463" s="52">
        <f t="shared" si="107"/>
        <v>0</v>
      </c>
      <c r="N463" s="225"/>
      <c r="O463" s="225"/>
      <c r="P463" s="225"/>
      <c r="Q463" s="225"/>
      <c r="R463" s="225"/>
      <c r="S463" s="225"/>
      <c r="T463" s="225"/>
    </row>
    <row r="464" spans="1:20" s="35" customFormat="1" ht="25.5">
      <c r="A464" s="33">
        <v>459</v>
      </c>
      <c r="B464" s="16"/>
      <c r="C464" s="16"/>
      <c r="D464" s="19" t="s">
        <v>196</v>
      </c>
      <c r="E464" s="2"/>
      <c r="F464" s="2">
        <v>30000</v>
      </c>
      <c r="G464" s="2"/>
      <c r="H464" s="179"/>
      <c r="I464" s="189"/>
      <c r="J464" s="190"/>
      <c r="K464" s="191"/>
      <c r="L464" s="52">
        <f t="shared" si="106"/>
        <v>0</v>
      </c>
      <c r="M464" s="52">
        <f t="shared" si="107"/>
        <v>0</v>
      </c>
      <c r="N464" s="225"/>
      <c r="O464" s="225"/>
      <c r="P464" s="225"/>
      <c r="Q464" s="225"/>
      <c r="R464" s="225"/>
      <c r="S464" s="225"/>
      <c r="T464" s="225"/>
    </row>
    <row r="465" spans="1:20" s="35" customFormat="1" ht="12.75">
      <c r="A465" s="36">
        <v>460</v>
      </c>
      <c r="B465" s="16"/>
      <c r="C465" s="16">
        <v>85395</v>
      </c>
      <c r="D465" s="18" t="s">
        <v>295</v>
      </c>
      <c r="E465" s="13">
        <f aca="true" t="shared" si="111" ref="E465:K465">E466</f>
        <v>177000</v>
      </c>
      <c r="F465" s="13">
        <f t="shared" si="111"/>
        <v>177000</v>
      </c>
      <c r="G465" s="13">
        <f t="shared" si="111"/>
        <v>177000</v>
      </c>
      <c r="H465" s="178">
        <f t="shared" si="111"/>
        <v>0</v>
      </c>
      <c r="I465" s="186">
        <f t="shared" si="111"/>
        <v>77790.06</v>
      </c>
      <c r="J465" s="187">
        <f t="shared" si="111"/>
        <v>77790.06</v>
      </c>
      <c r="K465" s="188">
        <f t="shared" si="111"/>
        <v>0</v>
      </c>
      <c r="L465" s="226">
        <f t="shared" si="106"/>
        <v>0.4394918644067797</v>
      </c>
      <c r="M465" s="226">
        <f t="shared" si="107"/>
        <v>0.00040738232479384836</v>
      </c>
      <c r="N465" s="225"/>
      <c r="O465" s="225"/>
      <c r="P465" s="225"/>
      <c r="Q465" s="225"/>
      <c r="R465" s="225"/>
      <c r="S465" s="225"/>
      <c r="T465" s="225"/>
    </row>
    <row r="466" spans="1:20" s="35" customFormat="1" ht="25.5">
      <c r="A466" s="33">
        <v>461</v>
      </c>
      <c r="B466" s="7"/>
      <c r="C466" s="7"/>
      <c r="D466" s="32" t="s">
        <v>197</v>
      </c>
      <c r="E466" s="2">
        <f aca="true" t="shared" si="112" ref="E466:K466">SUM(E467:E473)</f>
        <v>177000</v>
      </c>
      <c r="F466" s="2">
        <f t="shared" si="112"/>
        <v>177000</v>
      </c>
      <c r="G466" s="2">
        <f t="shared" si="112"/>
        <v>177000</v>
      </c>
      <c r="H466" s="179">
        <f t="shared" si="112"/>
        <v>0</v>
      </c>
      <c r="I466" s="189">
        <f t="shared" si="112"/>
        <v>77790.06</v>
      </c>
      <c r="J466" s="190">
        <f t="shared" si="112"/>
        <v>77790.06</v>
      </c>
      <c r="K466" s="191">
        <f t="shared" si="112"/>
        <v>0</v>
      </c>
      <c r="L466" s="52">
        <f t="shared" si="106"/>
        <v>0.4394918644067797</v>
      </c>
      <c r="M466" s="52">
        <f t="shared" si="107"/>
        <v>0.00040738232479384836</v>
      </c>
      <c r="N466" s="225"/>
      <c r="O466" s="225"/>
      <c r="P466" s="225"/>
      <c r="Q466" s="225"/>
      <c r="R466" s="225"/>
      <c r="S466" s="225"/>
      <c r="T466" s="225"/>
    </row>
    <row r="467" spans="1:20" s="35" customFormat="1" ht="12.75">
      <c r="A467" s="36">
        <v>462</v>
      </c>
      <c r="B467" s="7"/>
      <c r="C467" s="7"/>
      <c r="D467" s="19" t="s">
        <v>198</v>
      </c>
      <c r="E467" s="2">
        <v>15000</v>
      </c>
      <c r="F467" s="2">
        <v>13777</v>
      </c>
      <c r="G467" s="2">
        <v>13777</v>
      </c>
      <c r="H467" s="179"/>
      <c r="I467" s="189">
        <v>7000</v>
      </c>
      <c r="J467" s="190">
        <v>7000</v>
      </c>
      <c r="K467" s="191"/>
      <c r="L467" s="52">
        <f t="shared" si="106"/>
        <v>0.5080931988096102</v>
      </c>
      <c r="M467" s="52">
        <f t="shared" si="107"/>
        <v>3.665862031160457E-05</v>
      </c>
      <c r="N467" s="225"/>
      <c r="O467" s="225"/>
      <c r="P467" s="225"/>
      <c r="Q467" s="225"/>
      <c r="R467" s="225"/>
      <c r="S467" s="225"/>
      <c r="T467" s="225"/>
    </row>
    <row r="468" spans="1:20" s="35" customFormat="1" ht="38.25">
      <c r="A468" s="33">
        <v>463</v>
      </c>
      <c r="B468" s="7"/>
      <c r="C468" s="7"/>
      <c r="D468" s="19" t="s">
        <v>199</v>
      </c>
      <c r="E468" s="2">
        <v>55000</v>
      </c>
      <c r="F468" s="2">
        <v>45320</v>
      </c>
      <c r="G468" s="2">
        <v>45320</v>
      </c>
      <c r="H468" s="179"/>
      <c r="I468" s="189">
        <v>22660</v>
      </c>
      <c r="J468" s="190">
        <v>22660</v>
      </c>
      <c r="K468" s="191"/>
      <c r="L468" s="52">
        <f t="shared" si="106"/>
        <v>0.5</v>
      </c>
      <c r="M468" s="52">
        <f t="shared" si="107"/>
        <v>0.00011866919089442281</v>
      </c>
      <c r="N468" s="225"/>
      <c r="O468" s="225"/>
      <c r="P468" s="225"/>
      <c r="Q468" s="225"/>
      <c r="R468" s="225"/>
      <c r="S468" s="225"/>
      <c r="T468" s="225"/>
    </row>
    <row r="469" spans="1:20" s="35" customFormat="1" ht="12.75">
      <c r="A469" s="36">
        <v>464</v>
      </c>
      <c r="B469" s="7"/>
      <c r="C469" s="7"/>
      <c r="D469" s="19" t="s">
        <v>200</v>
      </c>
      <c r="E469" s="2">
        <v>20000</v>
      </c>
      <c r="F469" s="2">
        <v>18400</v>
      </c>
      <c r="G469" s="2">
        <v>18400</v>
      </c>
      <c r="H469" s="179"/>
      <c r="I469" s="189">
        <v>10000</v>
      </c>
      <c r="J469" s="190">
        <v>10000</v>
      </c>
      <c r="K469" s="191"/>
      <c r="L469" s="52">
        <f t="shared" si="106"/>
        <v>0.5434782608695652</v>
      </c>
      <c r="M469" s="52">
        <f t="shared" si="107"/>
        <v>5.2369457588006535E-05</v>
      </c>
      <c r="N469" s="225"/>
      <c r="O469" s="225"/>
      <c r="P469" s="225"/>
      <c r="Q469" s="225"/>
      <c r="R469" s="225"/>
      <c r="S469" s="225"/>
      <c r="T469" s="225"/>
    </row>
    <row r="470" spans="1:20" s="35" customFormat="1" ht="12.75">
      <c r="A470" s="33">
        <v>465</v>
      </c>
      <c r="B470" s="7"/>
      <c r="C470" s="7"/>
      <c r="D470" s="19" t="s">
        <v>201</v>
      </c>
      <c r="E470" s="2">
        <v>25000</v>
      </c>
      <c r="F470" s="2">
        <v>36843</v>
      </c>
      <c r="G470" s="2">
        <v>36843</v>
      </c>
      <c r="H470" s="179"/>
      <c r="I470" s="189">
        <v>12500</v>
      </c>
      <c r="J470" s="190">
        <v>12500</v>
      </c>
      <c r="K470" s="191"/>
      <c r="L470" s="52">
        <f t="shared" si="106"/>
        <v>0.3392774746899004</v>
      </c>
      <c r="M470" s="52">
        <f t="shared" si="107"/>
        <v>6.546182198500816E-05</v>
      </c>
      <c r="N470" s="225"/>
      <c r="O470" s="225"/>
      <c r="P470" s="225"/>
      <c r="Q470" s="225"/>
      <c r="R470" s="225"/>
      <c r="S470" s="225"/>
      <c r="T470" s="225"/>
    </row>
    <row r="471" spans="1:20" s="35" customFormat="1" ht="25.5">
      <c r="A471" s="36">
        <v>466</v>
      </c>
      <c r="B471" s="7"/>
      <c r="C471" s="7"/>
      <c r="D471" s="19" t="s">
        <v>202</v>
      </c>
      <c r="E471" s="2">
        <v>50000</v>
      </c>
      <c r="F471" s="2">
        <v>13660</v>
      </c>
      <c r="G471" s="2">
        <v>13660</v>
      </c>
      <c r="H471" s="179"/>
      <c r="I471" s="189">
        <v>13660</v>
      </c>
      <c r="J471" s="190">
        <v>13660</v>
      </c>
      <c r="K471" s="191"/>
      <c r="L471" s="52">
        <f t="shared" si="106"/>
        <v>1</v>
      </c>
      <c r="M471" s="52">
        <f t="shared" si="107"/>
        <v>7.153667906521693E-05</v>
      </c>
      <c r="N471" s="225"/>
      <c r="O471" s="225"/>
      <c r="P471" s="225"/>
      <c r="Q471" s="225"/>
      <c r="R471" s="225"/>
      <c r="S471" s="225"/>
      <c r="T471" s="225"/>
    </row>
    <row r="472" spans="1:20" s="35" customFormat="1" ht="25.5">
      <c r="A472" s="33">
        <v>467</v>
      </c>
      <c r="B472" s="7"/>
      <c r="C472" s="7"/>
      <c r="D472" s="19" t="s">
        <v>203</v>
      </c>
      <c r="E472" s="2">
        <v>12000</v>
      </c>
      <c r="F472" s="2">
        <v>12000</v>
      </c>
      <c r="G472" s="2">
        <v>12000</v>
      </c>
      <c r="H472" s="179"/>
      <c r="I472" s="189">
        <v>11970.06</v>
      </c>
      <c r="J472" s="190">
        <v>11970.06</v>
      </c>
      <c r="K472" s="191"/>
      <c r="L472" s="52">
        <f t="shared" si="106"/>
        <v>0.997505</v>
      </c>
      <c r="M472" s="52">
        <f t="shared" si="107"/>
        <v>6.268655494958935E-05</v>
      </c>
      <c r="N472" s="225"/>
      <c r="O472" s="225"/>
      <c r="P472" s="225"/>
      <c r="Q472" s="225"/>
      <c r="R472" s="225"/>
      <c r="S472" s="225"/>
      <c r="T472" s="225"/>
    </row>
    <row r="473" spans="1:20" s="35" customFormat="1" ht="25.5">
      <c r="A473" s="36">
        <v>468</v>
      </c>
      <c r="B473" s="7"/>
      <c r="C473" s="7"/>
      <c r="D473" s="19" t="s">
        <v>204</v>
      </c>
      <c r="E473" s="2"/>
      <c r="F473" s="2">
        <v>37000</v>
      </c>
      <c r="G473" s="2">
        <v>37000</v>
      </c>
      <c r="H473" s="179"/>
      <c r="I473" s="189"/>
      <c r="J473" s="190"/>
      <c r="K473" s="191"/>
      <c r="L473" s="52">
        <f t="shared" si="106"/>
        <v>0</v>
      </c>
      <c r="M473" s="52">
        <f t="shared" si="107"/>
        <v>0</v>
      </c>
      <c r="N473" s="225"/>
      <c r="O473" s="225"/>
      <c r="P473" s="225"/>
      <c r="Q473" s="225"/>
      <c r="R473" s="225"/>
      <c r="S473" s="225"/>
      <c r="T473" s="225"/>
    </row>
    <row r="474" spans="1:20" s="35" customFormat="1" ht="19.5" customHeight="1">
      <c r="A474" s="53">
        <v>469</v>
      </c>
      <c r="B474" s="15">
        <v>854</v>
      </c>
      <c r="C474" s="30"/>
      <c r="D474" s="5" t="s">
        <v>661</v>
      </c>
      <c r="E474" s="5">
        <f aca="true" t="shared" si="113" ref="E474:K474">E475+E494+E496+E504+E508+E510+E514+E516+E518</f>
        <v>12806196</v>
      </c>
      <c r="F474" s="5">
        <f t="shared" si="113"/>
        <v>13215031</v>
      </c>
      <c r="G474" s="5">
        <f t="shared" si="113"/>
        <v>13115031</v>
      </c>
      <c r="H474" s="177">
        <f t="shared" si="113"/>
        <v>9072000</v>
      </c>
      <c r="I474" s="183">
        <f t="shared" si="113"/>
        <v>6608300.359999999</v>
      </c>
      <c r="J474" s="184">
        <f t="shared" si="113"/>
        <v>6608300.359999999</v>
      </c>
      <c r="K474" s="185">
        <f t="shared" si="113"/>
        <v>4710130.050000001</v>
      </c>
      <c r="L474" s="157">
        <f t="shared" si="106"/>
        <v>0.5000593914611323</v>
      </c>
      <c r="M474" s="157">
        <f t="shared" si="107"/>
        <v>0.03460731054318283</v>
      </c>
      <c r="N474" s="225"/>
      <c r="O474" s="225"/>
      <c r="P474" s="225"/>
      <c r="Q474" s="225"/>
      <c r="R474" s="225"/>
      <c r="S474" s="225"/>
      <c r="T474" s="225"/>
    </row>
    <row r="475" spans="1:20" s="35" customFormat="1" ht="12.75">
      <c r="A475" s="36">
        <v>470</v>
      </c>
      <c r="B475" s="16"/>
      <c r="C475" s="16">
        <v>85401</v>
      </c>
      <c r="D475" s="18" t="s">
        <v>412</v>
      </c>
      <c r="E475" s="13">
        <f aca="true" t="shared" si="114" ref="E475:K475">SUM(E476:E493)</f>
        <v>2881600</v>
      </c>
      <c r="F475" s="13">
        <f t="shared" si="114"/>
        <v>2866000</v>
      </c>
      <c r="G475" s="13">
        <f t="shared" si="114"/>
        <v>2866000</v>
      </c>
      <c r="H475" s="178">
        <f t="shared" si="114"/>
        <v>2485000</v>
      </c>
      <c r="I475" s="186">
        <f t="shared" si="114"/>
        <v>1443014.45</v>
      </c>
      <c r="J475" s="187">
        <f t="shared" si="114"/>
        <v>1443014.45</v>
      </c>
      <c r="K475" s="188">
        <f t="shared" si="114"/>
        <v>1259017.4000000001</v>
      </c>
      <c r="L475" s="226">
        <f t="shared" si="106"/>
        <v>0.5034942254012561</v>
      </c>
      <c r="M475" s="226">
        <f t="shared" si="107"/>
        <v>0.007556988403815557</v>
      </c>
      <c r="N475" s="225"/>
      <c r="O475" s="225"/>
      <c r="P475" s="225"/>
      <c r="Q475" s="225"/>
      <c r="R475" s="225"/>
      <c r="S475" s="225"/>
      <c r="T475" s="225"/>
    </row>
    <row r="476" spans="1:20" s="37" customFormat="1" ht="12.75">
      <c r="A476" s="33">
        <v>471</v>
      </c>
      <c r="B476" s="16"/>
      <c r="C476" s="16"/>
      <c r="D476" s="19" t="s">
        <v>327</v>
      </c>
      <c r="E476" s="2">
        <v>158200</v>
      </c>
      <c r="F476" s="2">
        <v>158200</v>
      </c>
      <c r="G476" s="2">
        <v>158200</v>
      </c>
      <c r="H476" s="179">
        <v>137100</v>
      </c>
      <c r="I476" s="189">
        <v>71672.04</v>
      </c>
      <c r="J476" s="190">
        <v>71672.04</v>
      </c>
      <c r="K476" s="191">
        <v>63647.54</v>
      </c>
      <c r="L476" s="52">
        <f t="shared" si="106"/>
        <v>0.4530470290771175</v>
      </c>
      <c r="M476" s="52">
        <f t="shared" si="107"/>
        <v>0.00037534258590259074</v>
      </c>
      <c r="N476" s="225"/>
      <c r="O476" s="225"/>
      <c r="P476" s="225"/>
      <c r="Q476" s="225"/>
      <c r="R476" s="225"/>
      <c r="S476" s="225"/>
      <c r="T476" s="225"/>
    </row>
    <row r="477" spans="1:20" s="35" customFormat="1" ht="12.75">
      <c r="A477" s="36">
        <v>472</v>
      </c>
      <c r="B477" s="16"/>
      <c r="C477" s="16"/>
      <c r="D477" s="19" t="s">
        <v>328</v>
      </c>
      <c r="E477" s="2">
        <v>216900</v>
      </c>
      <c r="F477" s="2">
        <v>216900</v>
      </c>
      <c r="G477" s="2">
        <v>216900</v>
      </c>
      <c r="H477" s="179">
        <v>192000</v>
      </c>
      <c r="I477" s="189">
        <v>106737.77</v>
      </c>
      <c r="J477" s="190">
        <v>106737.77</v>
      </c>
      <c r="K477" s="191">
        <v>96271.41</v>
      </c>
      <c r="L477" s="52">
        <f t="shared" si="106"/>
        <v>0.4921059013370217</v>
      </c>
      <c r="M477" s="52">
        <f t="shared" si="107"/>
        <v>0.0005589799119053397</v>
      </c>
      <c r="N477" s="225"/>
      <c r="O477" s="225"/>
      <c r="P477" s="225"/>
      <c r="Q477" s="225"/>
      <c r="R477" s="225"/>
      <c r="S477" s="225"/>
      <c r="T477" s="225"/>
    </row>
    <row r="478" spans="1:20" s="38" customFormat="1" ht="12.75">
      <c r="A478" s="33">
        <v>473</v>
      </c>
      <c r="B478" s="16"/>
      <c r="C478" s="16"/>
      <c r="D478" s="19" t="s">
        <v>329</v>
      </c>
      <c r="E478" s="2">
        <v>209600</v>
      </c>
      <c r="F478" s="2">
        <v>209600</v>
      </c>
      <c r="G478" s="2">
        <v>209600</v>
      </c>
      <c r="H478" s="179">
        <v>176400</v>
      </c>
      <c r="I478" s="189">
        <v>124228.41</v>
      </c>
      <c r="J478" s="190">
        <v>124228.41</v>
      </c>
      <c r="K478" s="191">
        <v>103065.53</v>
      </c>
      <c r="L478" s="52">
        <f t="shared" si="106"/>
        <v>0.5926927958015268</v>
      </c>
      <c r="M478" s="52">
        <f t="shared" si="107"/>
        <v>0.0006505774448720487</v>
      </c>
      <c r="N478" s="225"/>
      <c r="O478" s="229"/>
      <c r="P478" s="229"/>
      <c r="Q478" s="229"/>
      <c r="R478" s="229"/>
      <c r="S478" s="229"/>
      <c r="T478" s="229"/>
    </row>
    <row r="479" spans="1:20" s="37" customFormat="1" ht="12.75">
      <c r="A479" s="36">
        <v>474</v>
      </c>
      <c r="B479" s="16"/>
      <c r="C479" s="16"/>
      <c r="D479" s="19" t="s">
        <v>330</v>
      </c>
      <c r="E479" s="2">
        <v>58500</v>
      </c>
      <c r="F479" s="2">
        <v>42900</v>
      </c>
      <c r="G479" s="2">
        <v>42900</v>
      </c>
      <c r="H479" s="179">
        <v>40100</v>
      </c>
      <c r="I479" s="189">
        <v>16817.82</v>
      </c>
      <c r="J479" s="190">
        <v>16817.82</v>
      </c>
      <c r="K479" s="191">
        <v>14942.82</v>
      </c>
      <c r="L479" s="52">
        <f t="shared" si="106"/>
        <v>0.3920237762237762</v>
      </c>
      <c r="M479" s="52">
        <f t="shared" si="107"/>
        <v>8.80740111212728E-05</v>
      </c>
      <c r="N479" s="225"/>
      <c r="O479" s="225"/>
      <c r="P479" s="225"/>
      <c r="Q479" s="225"/>
      <c r="R479" s="225"/>
      <c r="S479" s="225"/>
      <c r="T479" s="225"/>
    </row>
    <row r="480" spans="1:20" s="37" customFormat="1" ht="12.75">
      <c r="A480" s="33">
        <v>475</v>
      </c>
      <c r="B480" s="16"/>
      <c r="C480" s="16"/>
      <c r="D480" s="19" t="s">
        <v>331</v>
      </c>
      <c r="E480" s="2">
        <v>136000</v>
      </c>
      <c r="F480" s="2">
        <v>136000</v>
      </c>
      <c r="G480" s="2">
        <v>136000</v>
      </c>
      <c r="H480" s="179">
        <v>119900</v>
      </c>
      <c r="I480" s="189">
        <v>68504.21</v>
      </c>
      <c r="J480" s="190">
        <v>68504.21</v>
      </c>
      <c r="K480" s="191">
        <v>61585.58</v>
      </c>
      <c r="L480" s="52">
        <f t="shared" si="106"/>
        <v>0.5037074264705883</v>
      </c>
      <c r="M480" s="52">
        <f t="shared" si="107"/>
        <v>0.0003587528320194893</v>
      </c>
      <c r="N480" s="225"/>
      <c r="O480" s="225"/>
      <c r="P480" s="225"/>
      <c r="Q480" s="225"/>
      <c r="R480" s="225"/>
      <c r="S480" s="225"/>
      <c r="T480" s="225"/>
    </row>
    <row r="481" spans="1:20" s="37" customFormat="1" ht="12.75">
      <c r="A481" s="36">
        <v>476</v>
      </c>
      <c r="B481" s="16"/>
      <c r="C481" s="16"/>
      <c r="D481" s="19" t="s">
        <v>332</v>
      </c>
      <c r="E481" s="2">
        <v>74000</v>
      </c>
      <c r="F481" s="2">
        <v>74000</v>
      </c>
      <c r="G481" s="2">
        <v>74000</v>
      </c>
      <c r="H481" s="179">
        <v>58900</v>
      </c>
      <c r="I481" s="189">
        <v>38805.74</v>
      </c>
      <c r="J481" s="190">
        <v>38805.74</v>
      </c>
      <c r="K481" s="191">
        <v>31020.74</v>
      </c>
      <c r="L481" s="52">
        <f t="shared" si="106"/>
        <v>0.5244018918918919</v>
      </c>
      <c r="M481" s="52">
        <f t="shared" si="107"/>
        <v>0.00020322355551012086</v>
      </c>
      <c r="N481" s="225"/>
      <c r="O481" s="225"/>
      <c r="P481" s="225"/>
      <c r="Q481" s="225"/>
      <c r="R481" s="225"/>
      <c r="S481" s="225"/>
      <c r="T481" s="225"/>
    </row>
    <row r="482" spans="1:20" s="37" customFormat="1" ht="12.75">
      <c r="A482" s="33">
        <v>477</v>
      </c>
      <c r="B482" s="16"/>
      <c r="C482" s="16"/>
      <c r="D482" s="19" t="s">
        <v>333</v>
      </c>
      <c r="E482" s="2">
        <v>53800</v>
      </c>
      <c r="F482" s="2">
        <v>53800</v>
      </c>
      <c r="G482" s="2">
        <v>53800</v>
      </c>
      <c r="H482" s="179">
        <v>47500</v>
      </c>
      <c r="I482" s="189">
        <v>20836.69</v>
      </c>
      <c r="J482" s="190">
        <v>20836.69</v>
      </c>
      <c r="K482" s="191">
        <v>19111.69</v>
      </c>
      <c r="L482" s="52">
        <f t="shared" si="106"/>
        <v>0.3872990706319702</v>
      </c>
      <c r="M482" s="52">
        <f t="shared" si="107"/>
        <v>0.00010912061532294398</v>
      </c>
      <c r="N482" s="225"/>
      <c r="O482" s="225"/>
      <c r="P482" s="225"/>
      <c r="Q482" s="225"/>
      <c r="R482" s="225"/>
      <c r="S482" s="225"/>
      <c r="T482" s="225"/>
    </row>
    <row r="483" spans="1:20" s="37" customFormat="1" ht="12.75">
      <c r="A483" s="36">
        <v>478</v>
      </c>
      <c r="B483" s="16"/>
      <c r="C483" s="16"/>
      <c r="D483" s="19" t="s">
        <v>334</v>
      </c>
      <c r="E483" s="2">
        <v>193100</v>
      </c>
      <c r="F483" s="2">
        <v>193100</v>
      </c>
      <c r="G483" s="2">
        <v>193100</v>
      </c>
      <c r="H483" s="179">
        <v>169200</v>
      </c>
      <c r="I483" s="189">
        <v>96783.66</v>
      </c>
      <c r="J483" s="190">
        <v>96783.66</v>
      </c>
      <c r="K483" s="191">
        <v>86252.89</v>
      </c>
      <c r="L483" s="52">
        <f t="shared" si="106"/>
        <v>0.5012100466079752</v>
      </c>
      <c r="M483" s="52">
        <f t="shared" si="107"/>
        <v>0.0005068507777582045</v>
      </c>
      <c r="N483" s="225"/>
      <c r="O483" s="225"/>
      <c r="P483" s="225"/>
      <c r="Q483" s="225"/>
      <c r="R483" s="225"/>
      <c r="S483" s="225"/>
      <c r="T483" s="225"/>
    </row>
    <row r="484" spans="1:20" s="35" customFormat="1" ht="12.75">
      <c r="A484" s="33">
        <v>479</v>
      </c>
      <c r="B484" s="16"/>
      <c r="C484" s="16"/>
      <c r="D484" s="19" t="s">
        <v>335</v>
      </c>
      <c r="E484" s="2">
        <v>115500</v>
      </c>
      <c r="F484" s="2">
        <v>115500</v>
      </c>
      <c r="G484" s="2">
        <v>115500</v>
      </c>
      <c r="H484" s="179">
        <v>108300</v>
      </c>
      <c r="I484" s="189">
        <v>59435.85</v>
      </c>
      <c r="J484" s="190">
        <v>59435.85</v>
      </c>
      <c r="K484" s="191">
        <v>54185.85</v>
      </c>
      <c r="L484" s="52">
        <f t="shared" si="106"/>
        <v>0.5145961038961039</v>
      </c>
      <c r="M484" s="52">
        <f t="shared" si="107"/>
        <v>0.0003112623225782118</v>
      </c>
      <c r="N484" s="225"/>
      <c r="O484" s="225"/>
      <c r="P484" s="225"/>
      <c r="Q484" s="225"/>
      <c r="R484" s="225"/>
      <c r="S484" s="225"/>
      <c r="T484" s="225"/>
    </row>
    <row r="485" spans="1:20" s="37" customFormat="1" ht="12.75">
      <c r="A485" s="36">
        <v>480</v>
      </c>
      <c r="B485" s="16"/>
      <c r="C485" s="16"/>
      <c r="D485" s="19" t="s">
        <v>336</v>
      </c>
      <c r="E485" s="2">
        <v>251400</v>
      </c>
      <c r="F485" s="2">
        <v>251400</v>
      </c>
      <c r="G485" s="2">
        <v>251400</v>
      </c>
      <c r="H485" s="179">
        <v>214600</v>
      </c>
      <c r="I485" s="189">
        <v>88217.09</v>
      </c>
      <c r="J485" s="190">
        <v>88217.09</v>
      </c>
      <c r="K485" s="191">
        <v>78462.64</v>
      </c>
      <c r="L485" s="52">
        <f t="shared" si="106"/>
        <v>0.35090330151153537</v>
      </c>
      <c r="M485" s="52">
        <f t="shared" si="107"/>
        <v>0.0004619881153292355</v>
      </c>
      <c r="N485" s="225"/>
      <c r="O485" s="225"/>
      <c r="P485" s="225"/>
      <c r="Q485" s="225"/>
      <c r="R485" s="225"/>
      <c r="S485" s="225"/>
      <c r="T485" s="225"/>
    </row>
    <row r="486" spans="1:20" s="37" customFormat="1" ht="12.75">
      <c r="A486" s="33">
        <v>481</v>
      </c>
      <c r="B486" s="16"/>
      <c r="C486" s="16"/>
      <c r="D486" s="19" t="s">
        <v>337</v>
      </c>
      <c r="E486" s="2">
        <v>172400</v>
      </c>
      <c r="F486" s="2">
        <v>172400</v>
      </c>
      <c r="G486" s="2">
        <v>172400</v>
      </c>
      <c r="H486" s="179">
        <v>145200</v>
      </c>
      <c r="I486" s="189">
        <v>88659.52</v>
      </c>
      <c r="J486" s="190">
        <v>88659.52</v>
      </c>
      <c r="K486" s="191">
        <v>77311.78</v>
      </c>
      <c r="L486" s="52">
        <f t="shared" si="106"/>
        <v>0.5142663573085847</v>
      </c>
      <c r="M486" s="52">
        <f t="shared" si="107"/>
        <v>0.00046430509724130174</v>
      </c>
      <c r="N486" s="225"/>
      <c r="O486" s="225"/>
      <c r="P486" s="225"/>
      <c r="Q486" s="225"/>
      <c r="R486" s="225"/>
      <c r="S486" s="225"/>
      <c r="T486" s="225"/>
    </row>
    <row r="487" spans="1:20" s="37" customFormat="1" ht="12.75">
      <c r="A487" s="36">
        <v>482</v>
      </c>
      <c r="B487" s="16"/>
      <c r="C487" s="16"/>
      <c r="D487" s="19" t="s">
        <v>338</v>
      </c>
      <c r="E487" s="2">
        <v>158800</v>
      </c>
      <c r="F487" s="2">
        <v>158800</v>
      </c>
      <c r="G487" s="2">
        <v>158800</v>
      </c>
      <c r="H487" s="179">
        <v>139500</v>
      </c>
      <c r="I487" s="189">
        <v>75073.86</v>
      </c>
      <c r="J487" s="190">
        <v>75073.86</v>
      </c>
      <c r="K487" s="191">
        <v>64785.36</v>
      </c>
      <c r="L487" s="52">
        <f t="shared" si="106"/>
        <v>0.47275730478589423</v>
      </c>
      <c r="M487" s="52">
        <f t="shared" si="107"/>
        <v>0.000393157732723794</v>
      </c>
      <c r="N487" s="225"/>
      <c r="O487" s="225"/>
      <c r="P487" s="225"/>
      <c r="Q487" s="225"/>
      <c r="R487" s="225"/>
      <c r="S487" s="225"/>
      <c r="T487" s="225"/>
    </row>
    <row r="488" spans="1:20" s="37" customFormat="1" ht="12.75">
      <c r="A488" s="33">
        <v>483</v>
      </c>
      <c r="B488" s="16"/>
      <c r="C488" s="16"/>
      <c r="D488" s="19" t="s">
        <v>339</v>
      </c>
      <c r="E488" s="2">
        <v>213400</v>
      </c>
      <c r="F488" s="2">
        <v>213400</v>
      </c>
      <c r="G488" s="2">
        <v>213400</v>
      </c>
      <c r="H488" s="179">
        <v>188700</v>
      </c>
      <c r="I488" s="189">
        <v>132609.82</v>
      </c>
      <c r="J488" s="190">
        <v>132609.82</v>
      </c>
      <c r="K488" s="191">
        <v>116490.71</v>
      </c>
      <c r="L488" s="52">
        <f t="shared" si="106"/>
        <v>0.6214143392689785</v>
      </c>
      <c r="M488" s="52">
        <f t="shared" si="107"/>
        <v>0.0006944704344243181</v>
      </c>
      <c r="N488" s="225"/>
      <c r="O488" s="225"/>
      <c r="P488" s="225"/>
      <c r="Q488" s="225"/>
      <c r="R488" s="225"/>
      <c r="S488" s="225"/>
      <c r="T488" s="225"/>
    </row>
    <row r="489" spans="1:20" s="37" customFormat="1" ht="12.75">
      <c r="A489" s="36">
        <v>484</v>
      </c>
      <c r="B489" s="16"/>
      <c r="C489" s="16"/>
      <c r="D489" s="19" t="s">
        <v>340</v>
      </c>
      <c r="E489" s="2">
        <v>189100</v>
      </c>
      <c r="F489" s="2">
        <v>189100</v>
      </c>
      <c r="G489" s="2">
        <v>189100</v>
      </c>
      <c r="H489" s="179">
        <v>173400</v>
      </c>
      <c r="I489" s="189">
        <v>103556.18</v>
      </c>
      <c r="J489" s="190">
        <v>103556.18</v>
      </c>
      <c r="K489" s="191">
        <v>94047.69</v>
      </c>
      <c r="L489" s="52">
        <f t="shared" si="106"/>
        <v>0.5476265468006345</v>
      </c>
      <c r="M489" s="52">
        <f t="shared" si="107"/>
        <v>0.000542318097648597</v>
      </c>
      <c r="N489" s="225"/>
      <c r="O489" s="225"/>
      <c r="P489" s="225"/>
      <c r="Q489" s="225"/>
      <c r="R489" s="225"/>
      <c r="S489" s="225"/>
      <c r="T489" s="225"/>
    </row>
    <row r="490" spans="1:20" s="37" customFormat="1" ht="12.75">
      <c r="A490" s="33">
        <v>485</v>
      </c>
      <c r="B490" s="16"/>
      <c r="C490" s="16"/>
      <c r="D490" s="19" t="s">
        <v>342</v>
      </c>
      <c r="E490" s="2">
        <v>50300</v>
      </c>
      <c r="F490" s="2">
        <v>50300</v>
      </c>
      <c r="G490" s="2">
        <v>50300</v>
      </c>
      <c r="H490" s="179">
        <v>44400</v>
      </c>
      <c r="I490" s="189">
        <v>27800.74</v>
      </c>
      <c r="J490" s="190">
        <v>27800.74</v>
      </c>
      <c r="K490" s="191">
        <v>25121.54</v>
      </c>
      <c r="L490" s="52">
        <f t="shared" si="106"/>
        <v>0.5526986083499006</v>
      </c>
      <c r="M490" s="52">
        <f t="shared" si="107"/>
        <v>0.0001455909674345197</v>
      </c>
      <c r="N490" s="225"/>
      <c r="O490" s="225"/>
      <c r="P490" s="225"/>
      <c r="Q490" s="225"/>
      <c r="R490" s="225"/>
      <c r="S490" s="225"/>
      <c r="T490" s="225"/>
    </row>
    <row r="491" spans="1:20" s="37" customFormat="1" ht="25.5">
      <c r="A491" s="36">
        <v>486</v>
      </c>
      <c r="B491" s="16"/>
      <c r="C491" s="16"/>
      <c r="D491" s="19" t="s">
        <v>30</v>
      </c>
      <c r="E491" s="2">
        <v>47300</v>
      </c>
      <c r="F491" s="2">
        <v>47300</v>
      </c>
      <c r="G491" s="2">
        <v>47300</v>
      </c>
      <c r="H491" s="179">
        <v>39800</v>
      </c>
      <c r="I491" s="189">
        <v>24742.56</v>
      </c>
      <c r="J491" s="190">
        <v>24742.56</v>
      </c>
      <c r="K491" s="191">
        <v>21048.43</v>
      </c>
      <c r="L491" s="52">
        <f t="shared" si="106"/>
        <v>0.5230985200845666</v>
      </c>
      <c r="M491" s="52">
        <f t="shared" si="107"/>
        <v>0.0001295754446538707</v>
      </c>
      <c r="N491" s="225"/>
      <c r="O491" s="225"/>
      <c r="P491" s="225"/>
      <c r="Q491" s="225"/>
      <c r="R491" s="225"/>
      <c r="S491" s="225"/>
      <c r="T491" s="225"/>
    </row>
    <row r="492" spans="1:20" s="37" customFormat="1" ht="12.75">
      <c r="A492" s="33">
        <v>487</v>
      </c>
      <c r="B492" s="16"/>
      <c r="C492" s="16"/>
      <c r="D492" s="19" t="s">
        <v>343</v>
      </c>
      <c r="E492" s="2">
        <v>163800</v>
      </c>
      <c r="F492" s="2">
        <v>163800</v>
      </c>
      <c r="G492" s="2">
        <v>163800</v>
      </c>
      <c r="H492" s="179">
        <v>142100</v>
      </c>
      <c r="I492" s="189">
        <v>86582.92</v>
      </c>
      <c r="J492" s="190">
        <v>86582.92</v>
      </c>
      <c r="K492" s="191">
        <v>73776.92</v>
      </c>
      <c r="L492" s="52">
        <f t="shared" si="106"/>
        <v>0.5285892551892551</v>
      </c>
      <c r="M492" s="52">
        <f t="shared" si="107"/>
        <v>0.0004534300556785763</v>
      </c>
      <c r="N492" s="225"/>
      <c r="O492" s="225"/>
      <c r="P492" s="225"/>
      <c r="Q492" s="225"/>
      <c r="R492" s="225"/>
      <c r="S492" s="225"/>
      <c r="T492" s="225"/>
    </row>
    <row r="493" spans="1:20" s="37" customFormat="1" ht="25.5">
      <c r="A493" s="36">
        <v>488</v>
      </c>
      <c r="B493" s="16"/>
      <c r="C493" s="16"/>
      <c r="D493" s="19" t="s">
        <v>345</v>
      </c>
      <c r="E493" s="2">
        <v>419500</v>
      </c>
      <c r="F493" s="2">
        <v>419500</v>
      </c>
      <c r="G493" s="2">
        <v>419500</v>
      </c>
      <c r="H493" s="179">
        <v>347900</v>
      </c>
      <c r="I493" s="189">
        <v>211949.57</v>
      </c>
      <c r="J493" s="190">
        <v>211949.57</v>
      </c>
      <c r="K493" s="191">
        <v>177888.28</v>
      </c>
      <c r="L493" s="52">
        <f t="shared" si="106"/>
        <v>0.5052433134684148</v>
      </c>
      <c r="M493" s="52">
        <f t="shared" si="107"/>
        <v>0.0011099684016911222</v>
      </c>
      <c r="N493" s="225"/>
      <c r="O493" s="225"/>
      <c r="P493" s="225"/>
      <c r="Q493" s="225"/>
      <c r="R493" s="225"/>
      <c r="S493" s="225"/>
      <c r="T493" s="225"/>
    </row>
    <row r="494" spans="1:20" s="35" customFormat="1" ht="25.5">
      <c r="A494" s="33">
        <v>489</v>
      </c>
      <c r="B494" s="7"/>
      <c r="C494" s="16">
        <v>85406</v>
      </c>
      <c r="D494" s="18" t="s">
        <v>31</v>
      </c>
      <c r="E494" s="13">
        <f aca="true" t="shared" si="115" ref="E494:K494">E495</f>
        <v>2152900</v>
      </c>
      <c r="F494" s="13">
        <f t="shared" si="115"/>
        <v>2179147</v>
      </c>
      <c r="G494" s="13">
        <f t="shared" si="115"/>
        <v>2179147</v>
      </c>
      <c r="H494" s="178">
        <f t="shared" si="115"/>
        <v>1988300</v>
      </c>
      <c r="I494" s="186">
        <f t="shared" si="115"/>
        <v>1179716.27</v>
      </c>
      <c r="J494" s="187">
        <f t="shared" si="115"/>
        <v>1179716.27</v>
      </c>
      <c r="K494" s="188">
        <f t="shared" si="115"/>
        <v>1070099.01</v>
      </c>
      <c r="L494" s="226">
        <f t="shared" si="106"/>
        <v>0.5413660803975133</v>
      </c>
      <c r="M494" s="226">
        <f t="shared" si="107"/>
        <v>0.006178110116764626</v>
      </c>
      <c r="N494" s="225"/>
      <c r="O494" s="225"/>
      <c r="P494" s="225"/>
      <c r="Q494" s="225"/>
      <c r="R494" s="225"/>
      <c r="S494" s="225"/>
      <c r="T494" s="225"/>
    </row>
    <row r="495" spans="1:20" s="37" customFormat="1" ht="25.5">
      <c r="A495" s="36">
        <v>490</v>
      </c>
      <c r="B495" s="7"/>
      <c r="C495" s="7"/>
      <c r="D495" s="19" t="s">
        <v>32</v>
      </c>
      <c r="E495" s="2">
        <v>2152900</v>
      </c>
      <c r="F495" s="2">
        <v>2179147</v>
      </c>
      <c r="G495" s="2">
        <v>2179147</v>
      </c>
      <c r="H495" s="179">
        <v>1988300</v>
      </c>
      <c r="I495" s="189">
        <v>1179716.27</v>
      </c>
      <c r="J495" s="190">
        <v>1179716.27</v>
      </c>
      <c r="K495" s="191">
        <v>1070099.01</v>
      </c>
      <c r="L495" s="52">
        <f t="shared" si="106"/>
        <v>0.5413660803975133</v>
      </c>
      <c r="M495" s="52">
        <f t="shared" si="107"/>
        <v>0.006178110116764626</v>
      </c>
      <c r="N495" s="225"/>
      <c r="O495" s="225"/>
      <c r="P495" s="225"/>
      <c r="Q495" s="225"/>
      <c r="R495" s="225"/>
      <c r="S495" s="225"/>
      <c r="T495" s="225"/>
    </row>
    <row r="496" spans="1:20" s="35" customFormat="1" ht="12.75">
      <c r="A496" s="33">
        <v>491</v>
      </c>
      <c r="B496" s="16"/>
      <c r="C496" s="16">
        <v>85407</v>
      </c>
      <c r="D496" s="18" t="s">
        <v>428</v>
      </c>
      <c r="E496" s="13">
        <f aca="true" t="shared" si="116" ref="E496:K496">SUM(E497:E503)</f>
        <v>4262200</v>
      </c>
      <c r="F496" s="13">
        <f t="shared" si="116"/>
        <v>4332200</v>
      </c>
      <c r="G496" s="13">
        <f t="shared" si="116"/>
        <v>4232200</v>
      </c>
      <c r="H496" s="178">
        <f t="shared" si="116"/>
        <v>3302200</v>
      </c>
      <c r="I496" s="186">
        <f t="shared" si="116"/>
        <v>2223749.41</v>
      </c>
      <c r="J496" s="187">
        <f t="shared" si="116"/>
        <v>2223749.41</v>
      </c>
      <c r="K496" s="188">
        <f t="shared" si="116"/>
        <v>1709279.83</v>
      </c>
      <c r="L496" s="226">
        <f t="shared" si="106"/>
        <v>0.5133071903420895</v>
      </c>
      <c r="M496" s="226">
        <f t="shared" si="107"/>
        <v>0.011645655041334956</v>
      </c>
      <c r="N496" s="225"/>
      <c r="O496" s="225"/>
      <c r="P496" s="225"/>
      <c r="Q496" s="225"/>
      <c r="R496" s="225"/>
      <c r="S496" s="225"/>
      <c r="T496" s="225"/>
    </row>
    <row r="497" spans="1:20" s="37" customFormat="1" ht="12.75">
      <c r="A497" s="36">
        <v>492</v>
      </c>
      <c r="B497" s="16"/>
      <c r="C497" s="16"/>
      <c r="D497" s="19" t="s">
        <v>429</v>
      </c>
      <c r="E497" s="2">
        <v>830000</v>
      </c>
      <c r="F497" s="2">
        <v>810000</v>
      </c>
      <c r="G497" s="2">
        <v>810000</v>
      </c>
      <c r="H497" s="179">
        <v>710200</v>
      </c>
      <c r="I497" s="189">
        <v>397685.54</v>
      </c>
      <c r="J497" s="190">
        <v>397685.54</v>
      </c>
      <c r="K497" s="191">
        <v>342477.93</v>
      </c>
      <c r="L497" s="52">
        <f t="shared" si="106"/>
        <v>0.4909698024691358</v>
      </c>
      <c r="M497" s="52">
        <f t="shared" si="107"/>
        <v>0.0020826576020393475</v>
      </c>
      <c r="N497" s="225"/>
      <c r="O497" s="225"/>
      <c r="P497" s="225"/>
      <c r="Q497" s="225"/>
      <c r="R497" s="225"/>
      <c r="S497" s="225"/>
      <c r="T497" s="225"/>
    </row>
    <row r="498" spans="1:20" s="37" customFormat="1" ht="25.5">
      <c r="A498" s="33">
        <v>493</v>
      </c>
      <c r="B498" s="16"/>
      <c r="C498" s="16"/>
      <c r="D498" s="19" t="s">
        <v>205</v>
      </c>
      <c r="E498" s="2"/>
      <c r="F498" s="2">
        <v>60000</v>
      </c>
      <c r="G498" s="2">
        <v>60000</v>
      </c>
      <c r="H498" s="179"/>
      <c r="I498" s="189">
        <v>0</v>
      </c>
      <c r="J498" s="190"/>
      <c r="K498" s="191"/>
      <c r="L498" s="52">
        <f t="shared" si="106"/>
        <v>0</v>
      </c>
      <c r="M498" s="52">
        <f t="shared" si="107"/>
        <v>0</v>
      </c>
      <c r="N498" s="225"/>
      <c r="O498" s="225"/>
      <c r="P498" s="225"/>
      <c r="Q498" s="225"/>
      <c r="R498" s="225"/>
      <c r="S498" s="225"/>
      <c r="T498" s="225"/>
    </row>
    <row r="499" spans="1:20" s="37" customFormat="1" ht="12.75">
      <c r="A499" s="36">
        <v>494</v>
      </c>
      <c r="B499" s="7"/>
      <c r="C499" s="7"/>
      <c r="D499" s="19" t="s">
        <v>430</v>
      </c>
      <c r="E499" s="1">
        <v>2974000</v>
      </c>
      <c r="F499" s="1">
        <v>3004000</v>
      </c>
      <c r="G499" s="1">
        <v>3004000</v>
      </c>
      <c r="H499" s="179">
        <v>2492800</v>
      </c>
      <c r="I499" s="210">
        <v>1650337.19</v>
      </c>
      <c r="J499" s="222">
        <v>1650337.19</v>
      </c>
      <c r="K499" s="220">
        <v>1322903.59</v>
      </c>
      <c r="L499" s="52">
        <f t="shared" si="106"/>
        <v>0.5493798901464714</v>
      </c>
      <c r="M499" s="52">
        <f t="shared" si="107"/>
        <v>0.008642726347761488</v>
      </c>
      <c r="N499" s="225"/>
      <c r="O499" s="225"/>
      <c r="P499" s="225"/>
      <c r="Q499" s="225"/>
      <c r="R499" s="225"/>
      <c r="S499" s="225"/>
      <c r="T499" s="225"/>
    </row>
    <row r="500" spans="1:20" s="37" customFormat="1" ht="25.5">
      <c r="A500" s="33">
        <v>495</v>
      </c>
      <c r="B500" s="7"/>
      <c r="C500" s="7"/>
      <c r="D500" s="19" t="s">
        <v>431</v>
      </c>
      <c r="E500" s="1">
        <v>199600</v>
      </c>
      <c r="F500" s="1">
        <v>199600</v>
      </c>
      <c r="G500" s="1">
        <v>199600</v>
      </c>
      <c r="H500" s="179">
        <v>99200</v>
      </c>
      <c r="I500" s="210">
        <v>96526.68</v>
      </c>
      <c r="J500" s="222">
        <v>96526.68</v>
      </c>
      <c r="K500" s="220">
        <v>43898.31</v>
      </c>
      <c r="L500" s="52">
        <f t="shared" si="106"/>
        <v>0.4836006012024048</v>
      </c>
      <c r="M500" s="52">
        <f t="shared" si="107"/>
        <v>0.0005055049874371078</v>
      </c>
      <c r="N500" s="225"/>
      <c r="O500" s="225"/>
      <c r="P500" s="225"/>
      <c r="Q500" s="225"/>
      <c r="R500" s="225"/>
      <c r="S500" s="225"/>
      <c r="T500" s="225"/>
    </row>
    <row r="501" spans="1:20" s="37" customFormat="1" ht="38.25">
      <c r="A501" s="36">
        <v>496</v>
      </c>
      <c r="B501" s="7"/>
      <c r="C501" s="7"/>
      <c r="D501" s="19" t="s">
        <v>206</v>
      </c>
      <c r="E501" s="1">
        <v>40000</v>
      </c>
      <c r="F501" s="1">
        <v>40000</v>
      </c>
      <c r="G501" s="1"/>
      <c r="H501" s="179"/>
      <c r="I501" s="210">
        <v>0</v>
      </c>
      <c r="J501" s="222">
        <v>0</v>
      </c>
      <c r="K501" s="220"/>
      <c r="L501" s="52">
        <f t="shared" si="106"/>
        <v>0</v>
      </c>
      <c r="M501" s="52">
        <f t="shared" si="107"/>
        <v>0</v>
      </c>
      <c r="N501" s="225"/>
      <c r="O501" s="225"/>
      <c r="P501" s="225"/>
      <c r="Q501" s="225"/>
      <c r="R501" s="225"/>
      <c r="S501" s="225"/>
      <c r="T501" s="225"/>
    </row>
    <row r="502" spans="1:20" s="37" customFormat="1" ht="25.5">
      <c r="A502" s="33">
        <v>497</v>
      </c>
      <c r="B502" s="7"/>
      <c r="C502" s="7"/>
      <c r="D502" s="19" t="s">
        <v>207</v>
      </c>
      <c r="E502" s="1">
        <v>60000</v>
      </c>
      <c r="F502" s="1">
        <v>60000</v>
      </c>
      <c r="G502" s="1"/>
      <c r="H502" s="179"/>
      <c r="I502" s="210">
        <v>0</v>
      </c>
      <c r="J502" s="222">
        <v>0</v>
      </c>
      <c r="K502" s="220"/>
      <c r="L502" s="52">
        <f t="shared" si="106"/>
        <v>0</v>
      </c>
      <c r="M502" s="52">
        <f t="shared" si="107"/>
        <v>0</v>
      </c>
      <c r="N502" s="225"/>
      <c r="O502" s="225"/>
      <c r="P502" s="225"/>
      <c r="Q502" s="225"/>
      <c r="R502" s="225"/>
      <c r="S502" s="225"/>
      <c r="T502" s="225"/>
    </row>
    <row r="503" spans="1:20" s="37" customFormat="1" ht="12.75">
      <c r="A503" s="36">
        <v>498</v>
      </c>
      <c r="B503" s="7"/>
      <c r="C503" s="7"/>
      <c r="D503" s="19" t="s">
        <v>432</v>
      </c>
      <c r="E503" s="1">
        <v>158600</v>
      </c>
      <c r="F503" s="1">
        <v>158600</v>
      </c>
      <c r="G503" s="1">
        <v>158600</v>
      </c>
      <c r="H503" s="179"/>
      <c r="I503" s="210">
        <v>79200</v>
      </c>
      <c r="J503" s="222">
        <v>79200</v>
      </c>
      <c r="K503" s="220"/>
      <c r="L503" s="52">
        <f t="shared" si="106"/>
        <v>0.49936948297604034</v>
      </c>
      <c r="M503" s="52">
        <f t="shared" si="107"/>
        <v>0.0004147661040970117</v>
      </c>
      <c r="N503" s="225"/>
      <c r="O503" s="225"/>
      <c r="P503" s="225"/>
      <c r="Q503" s="225"/>
      <c r="R503" s="225"/>
      <c r="S503" s="225"/>
      <c r="T503" s="225"/>
    </row>
    <row r="504" spans="1:20" s="37" customFormat="1" ht="12.75">
      <c r="A504" s="33">
        <v>499</v>
      </c>
      <c r="B504" s="7"/>
      <c r="C504" s="16">
        <v>85410</v>
      </c>
      <c r="D504" s="18" t="s">
        <v>433</v>
      </c>
      <c r="E504" s="12">
        <f aca="true" t="shared" si="117" ref="E504:K504">SUM(E505:E507)</f>
        <v>2059700</v>
      </c>
      <c r="F504" s="12">
        <f t="shared" si="117"/>
        <v>2059700</v>
      </c>
      <c r="G504" s="12">
        <f t="shared" si="117"/>
        <v>2059700</v>
      </c>
      <c r="H504" s="174">
        <f t="shared" si="117"/>
        <v>1206000</v>
      </c>
      <c r="I504" s="223">
        <f t="shared" si="117"/>
        <v>1113701.17</v>
      </c>
      <c r="J504" s="221">
        <f t="shared" si="117"/>
        <v>1113701.17</v>
      </c>
      <c r="K504" s="219">
        <f t="shared" si="117"/>
        <v>634963.0800000001</v>
      </c>
      <c r="L504" s="226">
        <f t="shared" si="106"/>
        <v>0.5407103801524493</v>
      </c>
      <c r="M504" s="226">
        <f t="shared" si="107"/>
        <v>0.005832392618802825</v>
      </c>
      <c r="N504" s="225"/>
      <c r="O504" s="225"/>
      <c r="P504" s="225"/>
      <c r="Q504" s="225"/>
      <c r="R504" s="225"/>
      <c r="S504" s="225"/>
      <c r="T504" s="225"/>
    </row>
    <row r="505" spans="1:20" s="37" customFormat="1" ht="12.75">
      <c r="A505" s="36">
        <v>500</v>
      </c>
      <c r="B505" s="7"/>
      <c r="C505" s="7"/>
      <c r="D505" s="19" t="s">
        <v>434</v>
      </c>
      <c r="E505" s="1">
        <v>1212000</v>
      </c>
      <c r="F505" s="1">
        <v>1212000</v>
      </c>
      <c r="G505" s="1">
        <v>1212000</v>
      </c>
      <c r="H505" s="179">
        <v>908700</v>
      </c>
      <c r="I505" s="210">
        <v>636752.84</v>
      </c>
      <c r="J505" s="222">
        <v>636752.84</v>
      </c>
      <c r="K505" s="220">
        <v>456514.65</v>
      </c>
      <c r="L505" s="52">
        <f t="shared" si="106"/>
        <v>0.5253736303630363</v>
      </c>
      <c r="M505" s="52">
        <f t="shared" si="107"/>
        <v>0.003334640084842271</v>
      </c>
      <c r="N505" s="225"/>
      <c r="O505" s="225"/>
      <c r="P505" s="225"/>
      <c r="Q505" s="225"/>
      <c r="R505" s="225"/>
      <c r="S505" s="225"/>
      <c r="T505" s="225"/>
    </row>
    <row r="506" spans="1:20" s="37" customFormat="1" ht="25.5">
      <c r="A506" s="33">
        <v>501</v>
      </c>
      <c r="B506" s="7"/>
      <c r="C506" s="7"/>
      <c r="D506" s="19" t="s">
        <v>208</v>
      </c>
      <c r="E506" s="1">
        <v>377500</v>
      </c>
      <c r="F506" s="1">
        <v>377500</v>
      </c>
      <c r="G506" s="1">
        <v>377500</v>
      </c>
      <c r="H506" s="179">
        <v>297300</v>
      </c>
      <c r="I506" s="210">
        <v>207830.33</v>
      </c>
      <c r="J506" s="222">
        <v>207830.33</v>
      </c>
      <c r="K506" s="220">
        <v>178448.43</v>
      </c>
      <c r="L506" s="52">
        <f t="shared" si="106"/>
        <v>0.5505439205298013</v>
      </c>
      <c r="M506" s="52">
        <f t="shared" si="107"/>
        <v>0.00108839616524364</v>
      </c>
      <c r="N506" s="225"/>
      <c r="O506" s="225"/>
      <c r="P506" s="225"/>
      <c r="Q506" s="225"/>
      <c r="R506" s="225"/>
      <c r="S506" s="225"/>
      <c r="T506" s="225"/>
    </row>
    <row r="507" spans="1:20" s="37" customFormat="1" ht="12.75">
      <c r="A507" s="36">
        <v>502</v>
      </c>
      <c r="B507" s="7"/>
      <c r="C507" s="7"/>
      <c r="D507" s="19" t="s">
        <v>435</v>
      </c>
      <c r="E507" s="1">
        <v>470200</v>
      </c>
      <c r="F507" s="1">
        <v>470200</v>
      </c>
      <c r="G507" s="1">
        <v>470200</v>
      </c>
      <c r="H507" s="179"/>
      <c r="I507" s="210">
        <v>269118</v>
      </c>
      <c r="J507" s="222">
        <v>269118</v>
      </c>
      <c r="K507" s="220"/>
      <c r="L507" s="52">
        <f t="shared" si="106"/>
        <v>0.5723479370480646</v>
      </c>
      <c r="M507" s="52">
        <f t="shared" si="107"/>
        <v>0.0014093563687169143</v>
      </c>
      <c r="N507" s="225"/>
      <c r="O507" s="225"/>
      <c r="P507" s="225"/>
      <c r="Q507" s="225"/>
      <c r="R507" s="225"/>
      <c r="S507" s="225"/>
      <c r="T507" s="225"/>
    </row>
    <row r="508" spans="1:20" s="37" customFormat="1" ht="38.25">
      <c r="A508" s="33">
        <v>503</v>
      </c>
      <c r="B508" s="7"/>
      <c r="C508" s="16">
        <v>85412</v>
      </c>
      <c r="D508" s="18" t="s">
        <v>604</v>
      </c>
      <c r="E508" s="12">
        <f aca="true" t="shared" si="118" ref="E508:K508">SUM(E509:E509)</f>
        <v>152300</v>
      </c>
      <c r="F508" s="12">
        <f t="shared" si="118"/>
        <v>152300</v>
      </c>
      <c r="G508" s="12">
        <f t="shared" si="118"/>
        <v>152300</v>
      </c>
      <c r="H508" s="174">
        <f t="shared" si="118"/>
        <v>12400</v>
      </c>
      <c r="I508" s="223">
        <f t="shared" si="118"/>
        <v>86398.62</v>
      </c>
      <c r="J508" s="221">
        <f t="shared" si="118"/>
        <v>86398.62</v>
      </c>
      <c r="K508" s="219">
        <f t="shared" si="118"/>
        <v>0</v>
      </c>
      <c r="L508" s="226">
        <f t="shared" si="106"/>
        <v>0.5672923177938279</v>
      </c>
      <c r="M508" s="226">
        <f t="shared" si="107"/>
        <v>0.00045246488657522927</v>
      </c>
      <c r="N508" s="225"/>
      <c r="O508" s="225"/>
      <c r="P508" s="225"/>
      <c r="Q508" s="225"/>
      <c r="R508" s="225"/>
      <c r="S508" s="225"/>
      <c r="T508" s="225"/>
    </row>
    <row r="509" spans="1:20" s="37" customFormat="1" ht="12.75">
      <c r="A509" s="36">
        <v>504</v>
      </c>
      <c r="B509" s="7"/>
      <c r="C509" s="7"/>
      <c r="D509" s="19" t="s">
        <v>611</v>
      </c>
      <c r="E509" s="1">
        <v>152300</v>
      </c>
      <c r="F509" s="1">
        <v>152300</v>
      </c>
      <c r="G509" s="1">
        <v>152300</v>
      </c>
      <c r="H509" s="173">
        <v>12400</v>
      </c>
      <c r="I509" s="210">
        <v>86398.62</v>
      </c>
      <c r="J509" s="222">
        <v>86398.62</v>
      </c>
      <c r="K509" s="220"/>
      <c r="L509" s="52">
        <f t="shared" si="106"/>
        <v>0.5672923177938279</v>
      </c>
      <c r="M509" s="52">
        <f t="shared" si="107"/>
        <v>0.00045246488657522927</v>
      </c>
      <c r="N509" s="225"/>
      <c r="O509" s="225"/>
      <c r="P509" s="225"/>
      <c r="Q509" s="225"/>
      <c r="R509" s="225"/>
      <c r="S509" s="225"/>
      <c r="T509" s="225"/>
    </row>
    <row r="510" spans="1:20" s="37" customFormat="1" ht="12.75">
      <c r="A510" s="33">
        <v>505</v>
      </c>
      <c r="B510" s="7"/>
      <c r="C510" s="16">
        <v>85415</v>
      </c>
      <c r="D510" s="18" t="s">
        <v>436</v>
      </c>
      <c r="E510" s="12">
        <f aca="true" t="shared" si="119" ref="E510:K510">SUM(E511:E513)</f>
        <v>1102096</v>
      </c>
      <c r="F510" s="12">
        <f t="shared" si="119"/>
        <v>1430284</v>
      </c>
      <c r="G510" s="12">
        <f t="shared" si="119"/>
        <v>1430284</v>
      </c>
      <c r="H510" s="174">
        <f t="shared" si="119"/>
        <v>0</v>
      </c>
      <c r="I510" s="223">
        <f t="shared" si="119"/>
        <v>462141</v>
      </c>
      <c r="J510" s="221">
        <f t="shared" si="119"/>
        <v>462141</v>
      </c>
      <c r="K510" s="219">
        <f t="shared" si="119"/>
        <v>0</v>
      </c>
      <c r="L510" s="226">
        <f t="shared" si="106"/>
        <v>0.3231113541086945</v>
      </c>
      <c r="M510" s="226">
        <f t="shared" si="107"/>
        <v>0.0024202073499178926</v>
      </c>
      <c r="N510" s="225"/>
      <c r="O510" s="225"/>
      <c r="P510" s="225"/>
      <c r="Q510" s="225"/>
      <c r="R510" s="225"/>
      <c r="S510" s="225"/>
      <c r="T510" s="225"/>
    </row>
    <row r="511" spans="1:20" s="37" customFormat="1" ht="12.75">
      <c r="A511" s="36">
        <v>506</v>
      </c>
      <c r="B511" s="7"/>
      <c r="C511" s="7"/>
      <c r="D511" s="19" t="s">
        <v>209</v>
      </c>
      <c r="E511" s="1">
        <v>490000</v>
      </c>
      <c r="F511" s="1">
        <v>479720</v>
      </c>
      <c r="G511" s="1">
        <v>479720</v>
      </c>
      <c r="H511" s="173"/>
      <c r="I511" s="210">
        <v>218740</v>
      </c>
      <c r="J511" s="222">
        <v>218740</v>
      </c>
      <c r="K511" s="220"/>
      <c r="L511" s="52">
        <f t="shared" si="106"/>
        <v>0.45597431835237223</v>
      </c>
      <c r="M511" s="52">
        <f t="shared" si="107"/>
        <v>0.001145529515280055</v>
      </c>
      <c r="N511" s="225"/>
      <c r="O511" s="225"/>
      <c r="P511" s="225"/>
      <c r="Q511" s="225"/>
      <c r="R511" s="225"/>
      <c r="S511" s="225"/>
      <c r="T511" s="225"/>
    </row>
    <row r="512" spans="1:20" s="37" customFormat="1" ht="38.25">
      <c r="A512" s="33">
        <v>507</v>
      </c>
      <c r="B512" s="7"/>
      <c r="C512" s="7"/>
      <c r="D512" s="19" t="s">
        <v>33</v>
      </c>
      <c r="E512" s="1">
        <v>612096</v>
      </c>
      <c r="F512" s="1">
        <v>612096</v>
      </c>
      <c r="G512" s="1">
        <v>612096</v>
      </c>
      <c r="H512" s="173"/>
      <c r="I512" s="210">
        <v>0</v>
      </c>
      <c r="J512" s="222">
        <v>0</v>
      </c>
      <c r="K512" s="220"/>
      <c r="L512" s="52">
        <f t="shared" si="106"/>
        <v>0</v>
      </c>
      <c r="M512" s="52">
        <f t="shared" si="107"/>
        <v>0</v>
      </c>
      <c r="N512" s="225"/>
      <c r="O512" s="225"/>
      <c r="P512" s="225"/>
      <c r="Q512" s="225"/>
      <c r="R512" s="225"/>
      <c r="S512" s="225"/>
      <c r="T512" s="225"/>
    </row>
    <row r="513" spans="1:20" s="37" customFormat="1" ht="25.5">
      <c r="A513" s="36">
        <v>508</v>
      </c>
      <c r="B513" s="7"/>
      <c r="C513" s="7"/>
      <c r="D513" s="19" t="s">
        <v>24</v>
      </c>
      <c r="E513" s="1"/>
      <c r="F513" s="1">
        <v>338468</v>
      </c>
      <c r="G513" s="1">
        <v>338468</v>
      </c>
      <c r="H513" s="173"/>
      <c r="I513" s="210">
        <v>243401</v>
      </c>
      <c r="J513" s="222">
        <v>243401</v>
      </c>
      <c r="K513" s="220"/>
      <c r="L513" s="52">
        <f t="shared" si="106"/>
        <v>0.7191255894205656</v>
      </c>
      <c r="M513" s="52">
        <f t="shared" si="107"/>
        <v>0.001274677834637838</v>
      </c>
      <c r="N513" s="225"/>
      <c r="O513" s="225"/>
      <c r="P513" s="225"/>
      <c r="Q513" s="225"/>
      <c r="R513" s="225"/>
      <c r="S513" s="225"/>
      <c r="T513" s="225"/>
    </row>
    <row r="514" spans="1:20" s="37" customFormat="1" ht="12.75">
      <c r="A514" s="33">
        <v>509</v>
      </c>
      <c r="B514" s="7"/>
      <c r="C514" s="16">
        <v>85417</v>
      </c>
      <c r="D514" s="18" t="s">
        <v>437</v>
      </c>
      <c r="E514" s="12">
        <f aca="true" t="shared" si="120" ref="E514:K514">E515</f>
        <v>83600</v>
      </c>
      <c r="F514" s="12">
        <f t="shared" si="120"/>
        <v>83600</v>
      </c>
      <c r="G514" s="12">
        <f t="shared" si="120"/>
        <v>83600</v>
      </c>
      <c r="H514" s="174">
        <f t="shared" si="120"/>
        <v>78100</v>
      </c>
      <c r="I514" s="223">
        <f t="shared" si="120"/>
        <v>40949.18</v>
      </c>
      <c r="J514" s="221">
        <f t="shared" si="120"/>
        <v>40949.18</v>
      </c>
      <c r="K514" s="219">
        <f t="shared" si="120"/>
        <v>36770.73</v>
      </c>
      <c r="L514" s="226">
        <f t="shared" si="106"/>
        <v>0.4898227272727273</v>
      </c>
      <c r="M514" s="226">
        <f t="shared" si="107"/>
        <v>0.00021444863452736455</v>
      </c>
      <c r="N514" s="225"/>
      <c r="O514" s="225"/>
      <c r="P514" s="225"/>
      <c r="Q514" s="225"/>
      <c r="R514" s="225"/>
      <c r="S514" s="225"/>
      <c r="T514" s="225"/>
    </row>
    <row r="515" spans="1:20" s="37" customFormat="1" ht="25.5">
      <c r="A515" s="36">
        <v>510</v>
      </c>
      <c r="B515" s="7"/>
      <c r="C515" s="16"/>
      <c r="D515" s="19" t="s">
        <v>228</v>
      </c>
      <c r="E515" s="1">
        <v>83600</v>
      </c>
      <c r="F515" s="1">
        <v>83600</v>
      </c>
      <c r="G515" s="1">
        <v>83600</v>
      </c>
      <c r="H515" s="179">
        <v>78100</v>
      </c>
      <c r="I515" s="210">
        <v>40949.18</v>
      </c>
      <c r="J515" s="222">
        <v>40949.18</v>
      </c>
      <c r="K515" s="220">
        <v>36770.73</v>
      </c>
      <c r="L515" s="52">
        <f t="shared" si="106"/>
        <v>0.4898227272727273</v>
      </c>
      <c r="M515" s="52">
        <f t="shared" si="107"/>
        <v>0.00021444863452736455</v>
      </c>
      <c r="N515" s="225"/>
      <c r="O515" s="225"/>
      <c r="P515" s="225"/>
      <c r="Q515" s="225"/>
      <c r="R515" s="225"/>
      <c r="S515" s="225"/>
      <c r="T515" s="225"/>
    </row>
    <row r="516" spans="1:20" s="37" customFormat="1" ht="12.75">
      <c r="A516" s="33">
        <v>511</v>
      </c>
      <c r="B516" s="16"/>
      <c r="C516" s="16">
        <v>85446</v>
      </c>
      <c r="D516" s="18" t="s">
        <v>506</v>
      </c>
      <c r="E516" s="12">
        <f aca="true" t="shared" si="121" ref="E516:K516">E517</f>
        <v>56600</v>
      </c>
      <c r="F516" s="12">
        <f t="shared" si="121"/>
        <v>56600</v>
      </c>
      <c r="G516" s="12">
        <f t="shared" si="121"/>
        <v>56600</v>
      </c>
      <c r="H516" s="174">
        <f t="shared" si="121"/>
        <v>0</v>
      </c>
      <c r="I516" s="223">
        <f t="shared" si="121"/>
        <v>13706.26</v>
      </c>
      <c r="J516" s="221">
        <f t="shared" si="121"/>
        <v>13706.26</v>
      </c>
      <c r="K516" s="219">
        <f t="shared" si="121"/>
        <v>0</v>
      </c>
      <c r="L516" s="226">
        <f t="shared" si="106"/>
        <v>0.2421600706713781</v>
      </c>
      <c r="M516" s="226">
        <f t="shared" si="107"/>
        <v>7.177894017601904E-05</v>
      </c>
      <c r="N516" s="225"/>
      <c r="O516" s="225"/>
      <c r="P516" s="225"/>
      <c r="Q516" s="225"/>
      <c r="R516" s="225"/>
      <c r="S516" s="225"/>
      <c r="T516" s="225"/>
    </row>
    <row r="517" spans="1:20" s="37" customFormat="1" ht="12.75">
      <c r="A517" s="36">
        <v>512</v>
      </c>
      <c r="B517" s="16"/>
      <c r="C517" s="16"/>
      <c r="D517" s="19" t="s">
        <v>478</v>
      </c>
      <c r="E517" s="1">
        <v>56600</v>
      </c>
      <c r="F517" s="1">
        <v>56600</v>
      </c>
      <c r="G517" s="1">
        <v>56600</v>
      </c>
      <c r="H517" s="173"/>
      <c r="I517" s="210">
        <v>13706.26</v>
      </c>
      <c r="J517" s="222">
        <v>13706.26</v>
      </c>
      <c r="K517" s="220"/>
      <c r="L517" s="52">
        <f t="shared" si="106"/>
        <v>0.2421600706713781</v>
      </c>
      <c r="M517" s="52">
        <f t="shared" si="107"/>
        <v>7.177894017601904E-05</v>
      </c>
      <c r="N517" s="225"/>
      <c r="O517" s="225"/>
      <c r="P517" s="225"/>
      <c r="Q517" s="225"/>
      <c r="R517" s="225"/>
      <c r="S517" s="225"/>
      <c r="T517" s="225"/>
    </row>
    <row r="518" spans="1:20" s="37" customFormat="1" ht="12.75">
      <c r="A518" s="33">
        <v>513</v>
      </c>
      <c r="B518" s="7"/>
      <c r="C518" s="16">
        <v>85495</v>
      </c>
      <c r="D518" s="18" t="s">
        <v>295</v>
      </c>
      <c r="E518" s="12">
        <f aca="true" t="shared" si="122" ref="E518:K518">SUM(E519:E519)</f>
        <v>55200</v>
      </c>
      <c r="F518" s="12">
        <f t="shared" si="122"/>
        <v>55200</v>
      </c>
      <c r="G518" s="12">
        <f t="shared" si="122"/>
        <v>55200</v>
      </c>
      <c r="H518" s="174">
        <f t="shared" si="122"/>
        <v>0</v>
      </c>
      <c r="I518" s="223">
        <f t="shared" si="122"/>
        <v>44924</v>
      </c>
      <c r="J518" s="221">
        <f t="shared" si="122"/>
        <v>44924</v>
      </c>
      <c r="K518" s="219">
        <f t="shared" si="122"/>
        <v>0</v>
      </c>
      <c r="L518" s="226">
        <f t="shared" si="106"/>
        <v>0.8138405797101449</v>
      </c>
      <c r="M518" s="226">
        <f t="shared" si="107"/>
        <v>0.00023526455126836055</v>
      </c>
      <c r="N518" s="225"/>
      <c r="O518" s="225"/>
      <c r="P518" s="225"/>
      <c r="Q518" s="225"/>
      <c r="R518" s="225"/>
      <c r="S518" s="225"/>
      <c r="T518" s="225"/>
    </row>
    <row r="519" spans="1:20" s="37" customFormat="1" ht="25.5">
      <c r="A519" s="36">
        <v>514</v>
      </c>
      <c r="B519" s="7"/>
      <c r="C519" s="16"/>
      <c r="D519" s="19" t="s">
        <v>532</v>
      </c>
      <c r="E519" s="1">
        <v>55200</v>
      </c>
      <c r="F519" s="1">
        <v>55200</v>
      </c>
      <c r="G519" s="1">
        <v>55200</v>
      </c>
      <c r="H519" s="173"/>
      <c r="I519" s="210">
        <v>44924</v>
      </c>
      <c r="J519" s="222">
        <v>44924</v>
      </c>
      <c r="K519" s="220"/>
      <c r="L519" s="52">
        <f aca="true" t="shared" si="123" ref="L519:L582">I519/F519</f>
        <v>0.8138405797101449</v>
      </c>
      <c r="M519" s="52">
        <f aca="true" t="shared" si="124" ref="M519:M582">I519/$I$636</f>
        <v>0.00023526455126836055</v>
      </c>
      <c r="N519" s="225"/>
      <c r="O519" s="225"/>
      <c r="P519" s="225"/>
      <c r="Q519" s="225"/>
      <c r="R519" s="225"/>
      <c r="S519" s="225"/>
      <c r="T519" s="225"/>
    </row>
    <row r="520" spans="1:20" s="37" customFormat="1" ht="25.5">
      <c r="A520" s="53">
        <v>515</v>
      </c>
      <c r="B520" s="15">
        <v>900</v>
      </c>
      <c r="C520" s="15"/>
      <c r="D520" s="5" t="s">
        <v>654</v>
      </c>
      <c r="E520" s="5">
        <f aca="true" t="shared" si="125" ref="E520:K520">E521+E529+E531+E540+E543+E549+E552+E554</f>
        <v>176464241</v>
      </c>
      <c r="F520" s="5">
        <f t="shared" si="125"/>
        <v>178256556</v>
      </c>
      <c r="G520" s="5">
        <f t="shared" si="125"/>
        <v>13961675</v>
      </c>
      <c r="H520" s="177">
        <f t="shared" si="125"/>
        <v>2578924</v>
      </c>
      <c r="I520" s="183">
        <f t="shared" si="125"/>
        <v>14985145.62</v>
      </c>
      <c r="J520" s="184">
        <f t="shared" si="125"/>
        <v>5589985.900000001</v>
      </c>
      <c r="K520" s="185">
        <f t="shared" si="125"/>
        <v>1170941.49</v>
      </c>
      <c r="L520" s="157">
        <f t="shared" si="123"/>
        <v>0.08406504622472342</v>
      </c>
      <c r="M520" s="157">
        <f t="shared" si="124"/>
        <v>0.07847639479966918</v>
      </c>
      <c r="N520" s="225"/>
      <c r="O520" s="225"/>
      <c r="P520" s="225"/>
      <c r="Q520" s="225"/>
      <c r="R520" s="225"/>
      <c r="S520" s="225"/>
      <c r="T520" s="225"/>
    </row>
    <row r="521" spans="1:20" s="37" customFormat="1" ht="12.75">
      <c r="A521" s="36">
        <v>516</v>
      </c>
      <c r="B521" s="16"/>
      <c r="C521" s="16">
        <v>90001</v>
      </c>
      <c r="D521" s="18" t="s">
        <v>605</v>
      </c>
      <c r="E521" s="13">
        <f aca="true" t="shared" si="126" ref="E521:K521">SUM(E522:E528)</f>
        <v>151300941</v>
      </c>
      <c r="F521" s="13">
        <f t="shared" si="126"/>
        <v>151917941</v>
      </c>
      <c r="G521" s="13">
        <f t="shared" si="126"/>
        <v>100000</v>
      </c>
      <c r="H521" s="178">
        <f t="shared" si="126"/>
        <v>0</v>
      </c>
      <c r="I521" s="186">
        <f t="shared" si="126"/>
        <v>9121911.209999999</v>
      </c>
      <c r="J521" s="187">
        <f t="shared" si="126"/>
        <v>0</v>
      </c>
      <c r="K521" s="188">
        <f t="shared" si="126"/>
        <v>0</v>
      </c>
      <c r="L521" s="226">
        <f t="shared" si="123"/>
        <v>0.06004498974877496</v>
      </c>
      <c r="M521" s="226">
        <f t="shared" si="124"/>
        <v>0.04777095422336563</v>
      </c>
      <c r="N521" s="225"/>
      <c r="O521" s="225"/>
      <c r="P521" s="225"/>
      <c r="Q521" s="225"/>
      <c r="R521" s="225"/>
      <c r="S521" s="225"/>
      <c r="T521" s="225"/>
    </row>
    <row r="522" spans="1:20" s="37" customFormat="1" ht="51">
      <c r="A522" s="33">
        <v>517</v>
      </c>
      <c r="B522" s="7"/>
      <c r="C522" s="7"/>
      <c r="D522" s="19" t="s">
        <v>34</v>
      </c>
      <c r="E522" s="2">
        <v>21600000</v>
      </c>
      <c r="F522" s="2">
        <v>21600000</v>
      </c>
      <c r="G522" s="2"/>
      <c r="H522" s="179"/>
      <c r="I522" s="189">
        <v>5791687.79</v>
      </c>
      <c r="J522" s="190"/>
      <c r="K522" s="191"/>
      <c r="L522" s="52">
        <f t="shared" si="123"/>
        <v>0.26813369398148146</v>
      </c>
      <c r="M522" s="52">
        <f t="shared" si="124"/>
        <v>0.03033075480813803</v>
      </c>
      <c r="N522" s="225"/>
      <c r="O522" s="225"/>
      <c r="P522" s="225"/>
      <c r="Q522" s="225"/>
      <c r="R522" s="225"/>
      <c r="S522" s="225"/>
      <c r="T522" s="225"/>
    </row>
    <row r="523" spans="1:20" s="37" customFormat="1" ht="89.25">
      <c r="A523" s="36">
        <v>518</v>
      </c>
      <c r="B523" s="7"/>
      <c r="C523" s="7"/>
      <c r="D523" s="19" t="s">
        <v>230</v>
      </c>
      <c r="E523" s="2">
        <v>42522291</v>
      </c>
      <c r="F523" s="2">
        <v>42522291</v>
      </c>
      <c r="G523" s="2"/>
      <c r="H523" s="179"/>
      <c r="I523" s="189"/>
      <c r="J523" s="190"/>
      <c r="K523" s="191"/>
      <c r="L523" s="52">
        <f t="shared" si="123"/>
        <v>0</v>
      </c>
      <c r="M523" s="52">
        <f t="shared" si="124"/>
        <v>0</v>
      </c>
      <c r="N523" s="225"/>
      <c r="O523" s="225"/>
      <c r="P523" s="225"/>
      <c r="Q523" s="225"/>
      <c r="R523" s="225"/>
      <c r="S523" s="225"/>
      <c r="T523" s="225"/>
    </row>
    <row r="524" spans="1:20" s="37" customFormat="1" ht="63.75">
      <c r="A524" s="33">
        <v>519</v>
      </c>
      <c r="B524" s="7"/>
      <c r="C524" s="7"/>
      <c r="D524" s="19" t="s">
        <v>60</v>
      </c>
      <c r="E524" s="2">
        <v>29947752</v>
      </c>
      <c r="F524" s="2">
        <v>29947752</v>
      </c>
      <c r="G524" s="2"/>
      <c r="H524" s="179"/>
      <c r="I524" s="189">
        <v>1920943.79</v>
      </c>
      <c r="J524" s="190"/>
      <c r="K524" s="191"/>
      <c r="L524" s="52">
        <f t="shared" si="123"/>
        <v>0.06414317141400129</v>
      </c>
      <c r="M524" s="52">
        <f t="shared" si="124"/>
        <v>0.010059878433934953</v>
      </c>
      <c r="N524" s="225"/>
      <c r="O524" s="225"/>
      <c r="P524" s="225"/>
      <c r="Q524" s="225"/>
      <c r="R524" s="225"/>
      <c r="S524" s="225"/>
      <c r="T524" s="225"/>
    </row>
    <row r="525" spans="1:20" s="37" customFormat="1" ht="76.5">
      <c r="A525" s="36">
        <v>520</v>
      </c>
      <c r="B525" s="7"/>
      <c r="C525" s="7"/>
      <c r="D525" s="19" t="s">
        <v>61</v>
      </c>
      <c r="E525" s="2">
        <v>52255957</v>
      </c>
      <c r="F525" s="2">
        <v>52255957</v>
      </c>
      <c r="G525" s="2"/>
      <c r="H525" s="179"/>
      <c r="I525" s="189"/>
      <c r="J525" s="190"/>
      <c r="K525" s="191"/>
      <c r="L525" s="52">
        <f t="shared" si="123"/>
        <v>0</v>
      </c>
      <c r="M525" s="52">
        <f t="shared" si="124"/>
        <v>0</v>
      </c>
      <c r="N525" s="225"/>
      <c r="O525" s="225"/>
      <c r="P525" s="225"/>
      <c r="Q525" s="225"/>
      <c r="R525" s="225"/>
      <c r="S525" s="225"/>
      <c r="T525" s="225"/>
    </row>
    <row r="526" spans="1:20" s="37" customFormat="1" ht="25.5">
      <c r="A526" s="33">
        <v>521</v>
      </c>
      <c r="B526" s="7"/>
      <c r="C526" s="7"/>
      <c r="D526" s="19" t="s">
        <v>35</v>
      </c>
      <c r="E526" s="2">
        <v>4424941</v>
      </c>
      <c r="F526" s="2">
        <v>4424941</v>
      </c>
      <c r="G526" s="2"/>
      <c r="H526" s="179"/>
      <c r="I526" s="189">
        <v>1285900.62</v>
      </c>
      <c r="J526" s="190"/>
      <c r="K526" s="191"/>
      <c r="L526" s="52">
        <f t="shared" si="123"/>
        <v>0.2906028848746232</v>
      </c>
      <c r="M526" s="52">
        <f t="shared" si="124"/>
        <v>0.006734191798148131</v>
      </c>
      <c r="N526" s="225"/>
      <c r="O526" s="225"/>
      <c r="P526" s="225"/>
      <c r="Q526" s="225"/>
      <c r="R526" s="225"/>
      <c r="S526" s="225"/>
      <c r="T526" s="225"/>
    </row>
    <row r="527" spans="1:20" s="37" customFormat="1" ht="38.25">
      <c r="A527" s="36">
        <v>522</v>
      </c>
      <c r="B527" s="7"/>
      <c r="C527" s="7"/>
      <c r="D527" s="19" t="s">
        <v>36</v>
      </c>
      <c r="E527" s="2">
        <v>100000</v>
      </c>
      <c r="F527" s="2">
        <v>100000</v>
      </c>
      <c r="G527" s="2">
        <v>100000</v>
      </c>
      <c r="H527" s="179"/>
      <c r="I527" s="189"/>
      <c r="J527" s="190"/>
      <c r="K527" s="191"/>
      <c r="L527" s="52">
        <f t="shared" si="123"/>
        <v>0</v>
      </c>
      <c r="M527" s="52">
        <f t="shared" si="124"/>
        <v>0</v>
      </c>
      <c r="N527" s="225"/>
      <c r="O527" s="225"/>
      <c r="P527" s="225"/>
      <c r="Q527" s="225"/>
      <c r="R527" s="225"/>
      <c r="S527" s="225"/>
      <c r="T527" s="225"/>
    </row>
    <row r="528" spans="1:20" s="37" customFormat="1" ht="51">
      <c r="A528" s="33">
        <v>523</v>
      </c>
      <c r="B528" s="7"/>
      <c r="C528" s="7"/>
      <c r="D528" s="19" t="s">
        <v>37</v>
      </c>
      <c r="E528" s="2">
        <v>450000</v>
      </c>
      <c r="F528" s="2">
        <v>1067000</v>
      </c>
      <c r="G528" s="2"/>
      <c r="H528" s="179"/>
      <c r="I528" s="189">
        <v>123379.01</v>
      </c>
      <c r="J528" s="190"/>
      <c r="K528" s="191"/>
      <c r="L528" s="52">
        <f t="shared" si="123"/>
        <v>0.11563168697282099</v>
      </c>
      <c r="M528" s="52">
        <f t="shared" si="124"/>
        <v>0.0006461291831445234</v>
      </c>
      <c r="N528" s="225"/>
      <c r="O528" s="225"/>
      <c r="P528" s="225"/>
      <c r="Q528" s="225"/>
      <c r="R528" s="225"/>
      <c r="S528" s="225"/>
      <c r="T528" s="225"/>
    </row>
    <row r="529" spans="1:20" s="37" customFormat="1" ht="12.75">
      <c r="A529" s="36">
        <v>524</v>
      </c>
      <c r="B529" s="16"/>
      <c r="C529" s="16">
        <v>90003</v>
      </c>
      <c r="D529" s="18" t="s">
        <v>438</v>
      </c>
      <c r="E529" s="13">
        <f aca="true" t="shared" si="127" ref="E529:K529">E530</f>
        <v>3206000</v>
      </c>
      <c r="F529" s="13">
        <f t="shared" si="127"/>
        <v>3706000</v>
      </c>
      <c r="G529" s="13">
        <f t="shared" si="127"/>
        <v>3706000</v>
      </c>
      <c r="H529" s="178">
        <f t="shared" si="127"/>
        <v>0</v>
      </c>
      <c r="I529" s="186">
        <f t="shared" si="127"/>
        <v>2066449.29</v>
      </c>
      <c r="J529" s="187">
        <f t="shared" si="127"/>
        <v>2066449.29</v>
      </c>
      <c r="K529" s="188">
        <f t="shared" si="127"/>
        <v>0</v>
      </c>
      <c r="L529" s="226">
        <f t="shared" si="123"/>
        <v>0.5575955990286022</v>
      </c>
      <c r="M529" s="226">
        <f t="shared" si="124"/>
        <v>0.010821882845042121</v>
      </c>
      <c r="N529" s="225"/>
      <c r="O529" s="225"/>
      <c r="P529" s="225"/>
      <c r="Q529" s="225"/>
      <c r="R529" s="225"/>
      <c r="S529" s="225"/>
      <c r="T529" s="225"/>
    </row>
    <row r="530" spans="1:20" s="37" customFormat="1" ht="12.75">
      <c r="A530" s="33">
        <v>525</v>
      </c>
      <c r="B530" s="7"/>
      <c r="C530" s="7"/>
      <c r="D530" s="19" t="s">
        <v>612</v>
      </c>
      <c r="E530" s="2">
        <v>3206000</v>
      </c>
      <c r="F530" s="2">
        <v>3706000</v>
      </c>
      <c r="G530" s="2">
        <v>3706000</v>
      </c>
      <c r="H530" s="179"/>
      <c r="I530" s="189">
        <v>2066449.29</v>
      </c>
      <c r="J530" s="190">
        <v>2066449.29</v>
      </c>
      <c r="K530" s="191"/>
      <c r="L530" s="52">
        <f t="shared" si="123"/>
        <v>0.5575955990286022</v>
      </c>
      <c r="M530" s="52">
        <f t="shared" si="124"/>
        <v>0.010821882845042121</v>
      </c>
      <c r="N530" s="225"/>
      <c r="O530" s="225"/>
      <c r="P530" s="225"/>
      <c r="Q530" s="225"/>
      <c r="R530" s="225"/>
      <c r="S530" s="225"/>
      <c r="T530" s="225"/>
    </row>
    <row r="531" spans="1:20" s="35" customFormat="1" ht="12.75">
      <c r="A531" s="36">
        <v>526</v>
      </c>
      <c r="B531" s="16"/>
      <c r="C531" s="16">
        <v>90004</v>
      </c>
      <c r="D531" s="18" t="s">
        <v>439</v>
      </c>
      <c r="E531" s="13">
        <f aca="true" t="shared" si="128" ref="E531:K531">SUM(E532:E539)</f>
        <v>1801100</v>
      </c>
      <c r="F531" s="13">
        <f t="shared" si="128"/>
        <v>1805600</v>
      </c>
      <c r="G531" s="13">
        <f t="shared" si="128"/>
        <v>1686600</v>
      </c>
      <c r="H531" s="178">
        <f t="shared" si="128"/>
        <v>1000</v>
      </c>
      <c r="I531" s="186">
        <f t="shared" si="128"/>
        <v>624403.68</v>
      </c>
      <c r="J531" s="187">
        <f t="shared" si="128"/>
        <v>621475.68</v>
      </c>
      <c r="K531" s="188">
        <f t="shared" si="128"/>
        <v>351.06</v>
      </c>
      <c r="L531" s="226">
        <f t="shared" si="123"/>
        <v>0.3458150642445725</v>
      </c>
      <c r="M531" s="226">
        <f t="shared" si="124"/>
        <v>0.0032699682037555205</v>
      </c>
      <c r="N531" s="225"/>
      <c r="O531" s="225"/>
      <c r="P531" s="225"/>
      <c r="Q531" s="225"/>
      <c r="R531" s="225"/>
      <c r="S531" s="225"/>
      <c r="T531" s="225"/>
    </row>
    <row r="532" spans="1:20" s="35" customFormat="1" ht="12.75">
      <c r="A532" s="33">
        <v>527</v>
      </c>
      <c r="B532" s="7"/>
      <c r="C532" s="16"/>
      <c r="D532" s="19" t="s">
        <v>606</v>
      </c>
      <c r="E532" s="2">
        <v>1116500</v>
      </c>
      <c r="F532" s="2">
        <v>1116500</v>
      </c>
      <c r="G532" s="2">
        <v>1116500</v>
      </c>
      <c r="H532" s="179"/>
      <c r="I532" s="189">
        <v>393429.16</v>
      </c>
      <c r="J532" s="190">
        <v>393429.16</v>
      </c>
      <c r="K532" s="191"/>
      <c r="L532" s="52">
        <f t="shared" si="123"/>
        <v>0.3523772145096283</v>
      </c>
      <c r="M532" s="52">
        <f t="shared" si="124"/>
        <v>0.0020603671708505035</v>
      </c>
      <c r="N532" s="225"/>
      <c r="O532" s="225"/>
      <c r="P532" s="225"/>
      <c r="Q532" s="225"/>
      <c r="R532" s="225"/>
      <c r="S532" s="225"/>
      <c r="T532" s="225"/>
    </row>
    <row r="533" spans="1:20" s="37" customFormat="1" ht="25.5">
      <c r="A533" s="36">
        <v>528</v>
      </c>
      <c r="B533" s="7"/>
      <c r="C533" s="16"/>
      <c r="D533" s="19" t="s">
        <v>539</v>
      </c>
      <c r="E533" s="2">
        <v>314600</v>
      </c>
      <c r="F533" s="2">
        <v>314600</v>
      </c>
      <c r="G533" s="2">
        <v>314600</v>
      </c>
      <c r="H533" s="179"/>
      <c r="I533" s="189">
        <v>123272.38</v>
      </c>
      <c r="J533" s="190">
        <v>123272.38</v>
      </c>
      <c r="K533" s="191"/>
      <c r="L533" s="52">
        <f t="shared" si="123"/>
        <v>0.3918384615384616</v>
      </c>
      <c r="M533" s="52">
        <f t="shared" si="124"/>
        <v>0.0006455707676182625</v>
      </c>
      <c r="N533" s="225"/>
      <c r="O533" s="225"/>
      <c r="P533" s="225"/>
      <c r="Q533" s="225"/>
      <c r="R533" s="225"/>
      <c r="S533" s="225"/>
      <c r="T533" s="225"/>
    </row>
    <row r="534" spans="1:20" s="35" customFormat="1" ht="12.75">
      <c r="A534" s="33">
        <v>529</v>
      </c>
      <c r="B534" s="7"/>
      <c r="C534" s="16"/>
      <c r="D534" s="19" t="s">
        <v>38</v>
      </c>
      <c r="E534" s="2">
        <v>15000</v>
      </c>
      <c r="F534" s="2">
        <v>15000</v>
      </c>
      <c r="G534" s="2">
        <v>15000</v>
      </c>
      <c r="H534" s="179"/>
      <c r="I534" s="189"/>
      <c r="J534" s="190"/>
      <c r="K534" s="191"/>
      <c r="L534" s="52">
        <f t="shared" si="123"/>
        <v>0</v>
      </c>
      <c r="M534" s="52">
        <f t="shared" si="124"/>
        <v>0</v>
      </c>
      <c r="N534" s="225"/>
      <c r="O534" s="225"/>
      <c r="P534" s="225"/>
      <c r="Q534" s="225"/>
      <c r="R534" s="225"/>
      <c r="S534" s="225"/>
      <c r="T534" s="225"/>
    </row>
    <row r="535" spans="1:20" s="37" customFormat="1" ht="12.75">
      <c r="A535" s="36">
        <v>530</v>
      </c>
      <c r="B535" s="7"/>
      <c r="C535" s="16"/>
      <c r="D535" s="19" t="s">
        <v>39</v>
      </c>
      <c r="E535" s="2">
        <v>15000</v>
      </c>
      <c r="F535" s="2">
        <v>15000</v>
      </c>
      <c r="G535" s="2">
        <v>15000</v>
      </c>
      <c r="H535" s="179"/>
      <c r="I535" s="189"/>
      <c r="J535" s="190"/>
      <c r="K535" s="191"/>
      <c r="L535" s="52">
        <f t="shared" si="123"/>
        <v>0</v>
      </c>
      <c r="M535" s="52">
        <f t="shared" si="124"/>
        <v>0</v>
      </c>
      <c r="N535" s="225"/>
      <c r="O535" s="225"/>
      <c r="P535" s="225"/>
      <c r="Q535" s="225"/>
      <c r="R535" s="225"/>
      <c r="S535" s="225"/>
      <c r="T535" s="225"/>
    </row>
    <row r="536" spans="1:20" s="37" customFormat="1" ht="12.75">
      <c r="A536" s="33">
        <v>531</v>
      </c>
      <c r="B536" s="7"/>
      <c r="C536" s="16"/>
      <c r="D536" s="19" t="s">
        <v>40</v>
      </c>
      <c r="E536" s="2">
        <v>70000</v>
      </c>
      <c r="F536" s="2">
        <v>70000</v>
      </c>
      <c r="G536" s="2">
        <v>70000</v>
      </c>
      <c r="H536" s="179"/>
      <c r="I536" s="189">
        <v>49998.87</v>
      </c>
      <c r="J536" s="190">
        <v>49998.87</v>
      </c>
      <c r="K536" s="191"/>
      <c r="L536" s="52">
        <f t="shared" si="123"/>
        <v>0.7142695714285715</v>
      </c>
      <c r="M536" s="52">
        <f t="shared" si="124"/>
        <v>0.00026184137019132526</v>
      </c>
      <c r="N536" s="225"/>
      <c r="O536" s="225"/>
      <c r="P536" s="225"/>
      <c r="Q536" s="225"/>
      <c r="R536" s="225"/>
      <c r="S536" s="225"/>
      <c r="T536" s="225"/>
    </row>
    <row r="537" spans="1:20" s="37" customFormat="1" ht="12.75">
      <c r="A537" s="36">
        <v>532</v>
      </c>
      <c r="B537" s="7"/>
      <c r="C537" s="16"/>
      <c r="D537" s="19" t="s">
        <v>41</v>
      </c>
      <c r="E537" s="2">
        <v>150000</v>
      </c>
      <c r="F537" s="2">
        <v>150000</v>
      </c>
      <c r="G537" s="2">
        <v>150000</v>
      </c>
      <c r="H537" s="179"/>
      <c r="I537" s="189">
        <v>54424.21</v>
      </c>
      <c r="J537" s="190">
        <v>54424.21</v>
      </c>
      <c r="K537" s="191"/>
      <c r="L537" s="52">
        <f t="shared" si="123"/>
        <v>0.36282806666666667</v>
      </c>
      <c r="M537" s="52">
        <f t="shared" si="124"/>
        <v>0.00028501663573557613</v>
      </c>
      <c r="N537" s="225"/>
      <c r="O537" s="225"/>
      <c r="P537" s="225"/>
      <c r="Q537" s="225"/>
      <c r="R537" s="225"/>
      <c r="S537" s="225"/>
      <c r="T537" s="225"/>
    </row>
    <row r="538" spans="1:20" s="37" customFormat="1" ht="25.5">
      <c r="A538" s="33">
        <v>533</v>
      </c>
      <c r="B538" s="7"/>
      <c r="C538" s="16"/>
      <c r="D538" s="19" t="s">
        <v>231</v>
      </c>
      <c r="E538" s="2">
        <v>120000</v>
      </c>
      <c r="F538" s="2">
        <v>120000</v>
      </c>
      <c r="G538" s="2">
        <v>1000</v>
      </c>
      <c r="H538" s="179">
        <v>1000</v>
      </c>
      <c r="I538" s="189">
        <v>3279.06</v>
      </c>
      <c r="J538" s="190">
        <v>351.06</v>
      </c>
      <c r="K538" s="191">
        <v>351.06</v>
      </c>
      <c r="L538" s="52">
        <f t="shared" si="123"/>
        <v>0.0273255</v>
      </c>
      <c r="M538" s="52">
        <f t="shared" si="124"/>
        <v>1.717225935985287E-05</v>
      </c>
      <c r="N538" s="225"/>
      <c r="O538" s="225"/>
      <c r="P538" s="225"/>
      <c r="Q538" s="225"/>
      <c r="R538" s="225"/>
      <c r="S538" s="225"/>
      <c r="T538" s="225"/>
    </row>
    <row r="539" spans="1:20" s="35" customFormat="1" ht="12.75">
      <c r="A539" s="36">
        <v>534</v>
      </c>
      <c r="B539" s="7"/>
      <c r="C539" s="16"/>
      <c r="D539" s="19" t="s">
        <v>232</v>
      </c>
      <c r="E539" s="2"/>
      <c r="F539" s="2">
        <v>4500</v>
      </c>
      <c r="G539" s="2">
        <v>4500</v>
      </c>
      <c r="H539" s="179"/>
      <c r="I539" s="189"/>
      <c r="J539" s="190"/>
      <c r="K539" s="191"/>
      <c r="L539" s="52">
        <f t="shared" si="123"/>
        <v>0</v>
      </c>
      <c r="M539" s="52">
        <f t="shared" si="124"/>
        <v>0</v>
      </c>
      <c r="N539" s="225"/>
      <c r="O539" s="225"/>
      <c r="P539" s="225"/>
      <c r="Q539" s="225"/>
      <c r="R539" s="225"/>
      <c r="S539" s="225"/>
      <c r="T539" s="225"/>
    </row>
    <row r="540" spans="1:20" s="37" customFormat="1" ht="12.75">
      <c r="A540" s="33">
        <v>535</v>
      </c>
      <c r="B540" s="7"/>
      <c r="C540" s="16">
        <v>90013</v>
      </c>
      <c r="D540" s="18" t="s">
        <v>440</v>
      </c>
      <c r="E540" s="13">
        <f aca="true" t="shared" si="129" ref="E540:K540">SUM(E541:E542)</f>
        <v>202000</v>
      </c>
      <c r="F540" s="13">
        <f t="shared" si="129"/>
        <v>390875</v>
      </c>
      <c r="G540" s="13">
        <f t="shared" si="129"/>
        <v>390875</v>
      </c>
      <c r="H540" s="178">
        <f t="shared" si="129"/>
        <v>134224</v>
      </c>
      <c r="I540" s="186">
        <f t="shared" si="129"/>
        <v>93843.54</v>
      </c>
      <c r="J540" s="187">
        <f t="shared" si="129"/>
        <v>93843.54</v>
      </c>
      <c r="K540" s="188">
        <f t="shared" si="129"/>
        <v>56038.09</v>
      </c>
      <c r="L540" s="226">
        <f t="shared" si="123"/>
        <v>0.24008580748321073</v>
      </c>
      <c r="M540" s="226">
        <f t="shared" si="124"/>
        <v>0.0004914535287938394</v>
      </c>
      <c r="N540" s="225"/>
      <c r="O540" s="225"/>
      <c r="P540" s="225"/>
      <c r="Q540" s="225"/>
      <c r="R540" s="225"/>
      <c r="S540" s="225"/>
      <c r="T540" s="225"/>
    </row>
    <row r="541" spans="1:20" s="35" customFormat="1" ht="25.5">
      <c r="A541" s="36">
        <v>536</v>
      </c>
      <c r="B541" s="7"/>
      <c r="C541" s="7"/>
      <c r="D541" s="20" t="s">
        <v>42</v>
      </c>
      <c r="E541" s="2">
        <v>202000</v>
      </c>
      <c r="F541" s="2">
        <v>245875</v>
      </c>
      <c r="G541" s="2">
        <v>245875</v>
      </c>
      <c r="H541" s="179">
        <v>134224</v>
      </c>
      <c r="I541" s="189">
        <v>93843.54</v>
      </c>
      <c r="J541" s="190">
        <v>93843.54</v>
      </c>
      <c r="K541" s="191">
        <v>56038.09</v>
      </c>
      <c r="L541" s="52">
        <f t="shared" si="123"/>
        <v>0.38167174377224194</v>
      </c>
      <c r="M541" s="52">
        <f t="shared" si="124"/>
        <v>0.0004914535287938394</v>
      </c>
      <c r="N541" s="225"/>
      <c r="O541" s="225"/>
      <c r="P541" s="225"/>
      <c r="Q541" s="225"/>
      <c r="R541" s="225"/>
      <c r="S541" s="225"/>
      <c r="T541" s="225"/>
    </row>
    <row r="542" spans="1:20" s="37" customFormat="1" ht="25.5">
      <c r="A542" s="33">
        <v>537</v>
      </c>
      <c r="B542" s="7"/>
      <c r="C542" s="7"/>
      <c r="D542" s="19" t="s">
        <v>233</v>
      </c>
      <c r="E542" s="2"/>
      <c r="F542" s="2">
        <v>145000</v>
      </c>
      <c r="G542" s="2">
        <v>145000</v>
      </c>
      <c r="H542" s="179"/>
      <c r="I542" s="189"/>
      <c r="J542" s="190"/>
      <c r="K542" s="191"/>
      <c r="L542" s="52">
        <f t="shared" si="123"/>
        <v>0</v>
      </c>
      <c r="M542" s="52">
        <f t="shared" si="124"/>
        <v>0</v>
      </c>
      <c r="N542" s="225"/>
      <c r="O542" s="225"/>
      <c r="P542" s="225"/>
      <c r="Q542" s="225"/>
      <c r="R542" s="225"/>
      <c r="S542" s="225"/>
      <c r="T542" s="225"/>
    </row>
    <row r="543" spans="1:20" s="35" customFormat="1" ht="12.75">
      <c r="A543" s="36">
        <v>538</v>
      </c>
      <c r="B543" s="16"/>
      <c r="C543" s="16">
        <v>90015</v>
      </c>
      <c r="D543" s="18" t="s">
        <v>441</v>
      </c>
      <c r="E543" s="13">
        <f aca="true" t="shared" si="130" ref="E543:K543">SUM(E544:E548)</f>
        <v>4050000</v>
      </c>
      <c r="F543" s="13">
        <f t="shared" si="130"/>
        <v>4410000</v>
      </c>
      <c r="G543" s="13">
        <f t="shared" si="130"/>
        <v>3100000</v>
      </c>
      <c r="H543" s="178">
        <f t="shared" si="130"/>
        <v>0</v>
      </c>
      <c r="I543" s="186">
        <f t="shared" si="130"/>
        <v>1346288.02</v>
      </c>
      <c r="J543" s="187">
        <f t="shared" si="130"/>
        <v>1346288.02</v>
      </c>
      <c r="K543" s="188">
        <f t="shared" si="130"/>
        <v>0</v>
      </c>
      <c r="L543" s="226">
        <f t="shared" si="123"/>
        <v>0.30528073015873014</v>
      </c>
      <c r="M543" s="226">
        <f t="shared" si="124"/>
        <v>0.00705043733646313</v>
      </c>
      <c r="N543" s="225"/>
      <c r="O543" s="225"/>
      <c r="P543" s="225"/>
      <c r="Q543" s="225"/>
      <c r="R543" s="225"/>
      <c r="S543" s="225"/>
      <c r="T543" s="225"/>
    </row>
    <row r="544" spans="1:20" s="35" customFormat="1" ht="12.75">
      <c r="A544" s="33">
        <v>539</v>
      </c>
      <c r="B544" s="7"/>
      <c r="C544" s="16"/>
      <c r="D544" s="19" t="s">
        <v>613</v>
      </c>
      <c r="E544" s="2">
        <v>3100000</v>
      </c>
      <c r="F544" s="2">
        <v>3100000</v>
      </c>
      <c r="G544" s="2">
        <v>3100000</v>
      </c>
      <c r="H544" s="179"/>
      <c r="I544" s="189">
        <v>1346288.02</v>
      </c>
      <c r="J544" s="190">
        <v>1346288.02</v>
      </c>
      <c r="K544" s="191"/>
      <c r="L544" s="52">
        <f t="shared" si="123"/>
        <v>0.43428645806451616</v>
      </c>
      <c r="M544" s="52">
        <f t="shared" si="124"/>
        <v>0.00705043733646313</v>
      </c>
      <c r="N544" s="225"/>
      <c r="O544" s="225"/>
      <c r="P544" s="225"/>
      <c r="Q544" s="225"/>
      <c r="R544" s="225"/>
      <c r="S544" s="225"/>
      <c r="T544" s="225"/>
    </row>
    <row r="545" spans="1:20" s="37" customFormat="1" ht="12.75">
      <c r="A545" s="36">
        <v>540</v>
      </c>
      <c r="B545" s="7"/>
      <c r="C545" s="16"/>
      <c r="D545" s="19" t="s">
        <v>43</v>
      </c>
      <c r="E545" s="2">
        <v>200000</v>
      </c>
      <c r="F545" s="2">
        <v>200000</v>
      </c>
      <c r="G545" s="2"/>
      <c r="H545" s="179"/>
      <c r="I545" s="189"/>
      <c r="J545" s="190"/>
      <c r="K545" s="191"/>
      <c r="L545" s="52">
        <f t="shared" si="123"/>
        <v>0</v>
      </c>
      <c r="M545" s="52">
        <f t="shared" si="124"/>
        <v>0</v>
      </c>
      <c r="N545" s="225"/>
      <c r="O545" s="225"/>
      <c r="P545" s="225"/>
      <c r="Q545" s="225"/>
      <c r="R545" s="225"/>
      <c r="S545" s="225"/>
      <c r="T545" s="225"/>
    </row>
    <row r="546" spans="1:20" s="35" customFormat="1" ht="38.25">
      <c r="A546" s="33">
        <v>541</v>
      </c>
      <c r="B546" s="7"/>
      <c r="C546" s="16"/>
      <c r="D546" s="23" t="s">
        <v>234</v>
      </c>
      <c r="E546" s="2">
        <v>400000</v>
      </c>
      <c r="F546" s="2">
        <v>400000</v>
      </c>
      <c r="G546" s="2"/>
      <c r="H546" s="179"/>
      <c r="I546" s="189"/>
      <c r="J546" s="190"/>
      <c r="K546" s="191"/>
      <c r="L546" s="52">
        <f t="shared" si="123"/>
        <v>0</v>
      </c>
      <c r="M546" s="52">
        <f t="shared" si="124"/>
        <v>0</v>
      </c>
      <c r="N546" s="225"/>
      <c r="O546" s="225"/>
      <c r="P546" s="225"/>
      <c r="Q546" s="225"/>
      <c r="R546" s="225"/>
      <c r="S546" s="225"/>
      <c r="T546" s="225"/>
    </row>
    <row r="547" spans="1:20" s="37" customFormat="1" ht="51">
      <c r="A547" s="36">
        <v>542</v>
      </c>
      <c r="B547" s="7"/>
      <c r="C547" s="16"/>
      <c r="D547" s="23" t="s">
        <v>235</v>
      </c>
      <c r="E547" s="2">
        <v>350000</v>
      </c>
      <c r="F547" s="2">
        <v>510000</v>
      </c>
      <c r="G547" s="2"/>
      <c r="H547" s="179"/>
      <c r="I547" s="189"/>
      <c r="J547" s="190"/>
      <c r="K547" s="191"/>
      <c r="L547" s="52">
        <f t="shared" si="123"/>
        <v>0</v>
      </c>
      <c r="M547" s="52">
        <f t="shared" si="124"/>
        <v>0</v>
      </c>
      <c r="N547" s="225"/>
      <c r="O547" s="225"/>
      <c r="P547" s="225"/>
      <c r="Q547" s="225"/>
      <c r="R547" s="225"/>
      <c r="S547" s="225"/>
      <c r="T547" s="225"/>
    </row>
    <row r="548" spans="1:20" s="35" customFormat="1" ht="38.25">
      <c r="A548" s="33">
        <v>543</v>
      </c>
      <c r="B548" s="7"/>
      <c r="C548" s="16"/>
      <c r="D548" s="23" t="s">
        <v>236</v>
      </c>
      <c r="E548" s="2"/>
      <c r="F548" s="2">
        <v>200000</v>
      </c>
      <c r="G548" s="2"/>
      <c r="H548" s="179"/>
      <c r="I548" s="189"/>
      <c r="J548" s="190"/>
      <c r="K548" s="191"/>
      <c r="L548" s="52">
        <f t="shared" si="123"/>
        <v>0</v>
      </c>
      <c r="M548" s="52">
        <f t="shared" si="124"/>
        <v>0</v>
      </c>
      <c r="N548" s="225"/>
      <c r="O548" s="225"/>
      <c r="P548" s="225"/>
      <c r="Q548" s="225"/>
      <c r="R548" s="225"/>
      <c r="S548" s="225"/>
      <c r="T548" s="225"/>
    </row>
    <row r="549" spans="1:20" s="37" customFormat="1" ht="12.75">
      <c r="A549" s="36">
        <v>544</v>
      </c>
      <c r="B549" s="16"/>
      <c r="C549" s="16">
        <v>90017</v>
      </c>
      <c r="D549" s="18" t="s">
        <v>442</v>
      </c>
      <c r="E549" s="13">
        <f aca="true" t="shared" si="131" ref="E549:K549">SUM(E550:E551)</f>
        <v>2085000</v>
      </c>
      <c r="F549" s="13">
        <f t="shared" si="131"/>
        <v>2231000</v>
      </c>
      <c r="G549" s="13">
        <f t="shared" si="131"/>
        <v>2151000</v>
      </c>
      <c r="H549" s="178">
        <f t="shared" si="131"/>
        <v>1680000</v>
      </c>
      <c r="I549" s="186">
        <f t="shared" si="131"/>
        <v>952711.74</v>
      </c>
      <c r="J549" s="187">
        <f t="shared" si="131"/>
        <v>952711.74</v>
      </c>
      <c r="K549" s="188">
        <f t="shared" si="131"/>
        <v>790627.83</v>
      </c>
      <c r="L549" s="226">
        <f t="shared" si="123"/>
        <v>0.42703350067234425</v>
      </c>
      <c r="M549" s="226">
        <f t="shared" si="124"/>
        <v>0.00498929970615259</v>
      </c>
      <c r="N549" s="225"/>
      <c r="O549" s="225"/>
      <c r="P549" s="225"/>
      <c r="Q549" s="225"/>
      <c r="R549" s="225"/>
      <c r="S549" s="225"/>
      <c r="T549" s="225"/>
    </row>
    <row r="550" spans="1:20" s="37" customFormat="1" ht="12.75">
      <c r="A550" s="33">
        <v>545</v>
      </c>
      <c r="B550" s="7"/>
      <c r="C550" s="16"/>
      <c r="D550" s="20" t="s">
        <v>44</v>
      </c>
      <c r="E550" s="2">
        <v>2085000</v>
      </c>
      <c r="F550" s="2">
        <v>2151000</v>
      </c>
      <c r="G550" s="2">
        <v>2151000</v>
      </c>
      <c r="H550" s="179">
        <v>1680000</v>
      </c>
      <c r="I550" s="189">
        <v>952711.74</v>
      </c>
      <c r="J550" s="190">
        <v>952711.74</v>
      </c>
      <c r="K550" s="191">
        <v>790627.83</v>
      </c>
      <c r="L550" s="52">
        <f t="shared" si="123"/>
        <v>0.44291573221757324</v>
      </c>
      <c r="M550" s="52">
        <f t="shared" si="124"/>
        <v>0.00498929970615259</v>
      </c>
      <c r="N550" s="225"/>
      <c r="O550" s="225"/>
      <c r="P550" s="225"/>
      <c r="Q550" s="225"/>
      <c r="R550" s="225"/>
      <c r="S550" s="225"/>
      <c r="T550" s="225"/>
    </row>
    <row r="551" spans="1:20" s="35" customFormat="1" ht="25.5">
      <c r="A551" s="36">
        <v>546</v>
      </c>
      <c r="B551" s="7"/>
      <c r="C551" s="16"/>
      <c r="D551" s="19" t="s">
        <v>237</v>
      </c>
      <c r="E551" s="2"/>
      <c r="F551" s="2">
        <v>80000</v>
      </c>
      <c r="G551" s="2"/>
      <c r="H551" s="179"/>
      <c r="I551" s="189"/>
      <c r="J551" s="190"/>
      <c r="K551" s="191"/>
      <c r="L551" s="52">
        <f t="shared" si="123"/>
        <v>0</v>
      </c>
      <c r="M551" s="52">
        <f t="shared" si="124"/>
        <v>0</v>
      </c>
      <c r="N551" s="225"/>
      <c r="O551" s="225"/>
      <c r="P551" s="225"/>
      <c r="Q551" s="225"/>
      <c r="R551" s="225"/>
      <c r="S551" s="225"/>
      <c r="T551" s="225"/>
    </row>
    <row r="552" spans="1:14" ht="38.25">
      <c r="A552" s="33">
        <v>547</v>
      </c>
      <c r="B552" s="16"/>
      <c r="C552" s="16">
        <v>90020</v>
      </c>
      <c r="D552" s="18" t="s">
        <v>45</v>
      </c>
      <c r="E552" s="13">
        <f aca="true" t="shared" si="132" ref="E552:K552">E553</f>
        <v>35000</v>
      </c>
      <c r="F552" s="13">
        <f t="shared" si="132"/>
        <v>35000</v>
      </c>
      <c r="G552" s="13">
        <f t="shared" si="132"/>
        <v>35000</v>
      </c>
      <c r="H552" s="178">
        <f t="shared" si="132"/>
        <v>0</v>
      </c>
      <c r="I552" s="186">
        <f t="shared" si="132"/>
        <v>2894.65</v>
      </c>
      <c r="J552" s="187">
        <f t="shared" si="132"/>
        <v>2894.65</v>
      </c>
      <c r="K552" s="188">
        <f t="shared" si="132"/>
        <v>0</v>
      </c>
      <c r="L552" s="226">
        <f t="shared" si="123"/>
        <v>0.08270428571428572</v>
      </c>
      <c r="M552" s="226">
        <f t="shared" si="124"/>
        <v>1.5159125040712312E-05</v>
      </c>
      <c r="N552" s="225"/>
    </row>
    <row r="553" spans="1:14" ht="12.75">
      <c r="A553" s="36">
        <v>548</v>
      </c>
      <c r="B553" s="7"/>
      <c r="C553" s="7"/>
      <c r="D553" s="19" t="s">
        <v>538</v>
      </c>
      <c r="E553" s="2">
        <v>35000</v>
      </c>
      <c r="F553" s="2">
        <v>35000</v>
      </c>
      <c r="G553" s="2">
        <v>35000</v>
      </c>
      <c r="H553" s="179"/>
      <c r="I553" s="189">
        <v>2894.65</v>
      </c>
      <c r="J553" s="190">
        <v>2894.65</v>
      </c>
      <c r="K553" s="191"/>
      <c r="L553" s="52">
        <f t="shared" si="123"/>
        <v>0.08270428571428572</v>
      </c>
      <c r="M553" s="52">
        <f t="shared" si="124"/>
        <v>1.5159125040712312E-05</v>
      </c>
      <c r="N553" s="225"/>
    </row>
    <row r="554" spans="1:14" ht="12.75">
      <c r="A554" s="33">
        <v>549</v>
      </c>
      <c r="B554" s="16"/>
      <c r="C554" s="16">
        <v>90095</v>
      </c>
      <c r="D554" s="18" t="s">
        <v>295</v>
      </c>
      <c r="E554" s="13">
        <f aca="true" t="shared" si="133" ref="E554:K554">SUM(E555:E583)</f>
        <v>13784200</v>
      </c>
      <c r="F554" s="13">
        <f t="shared" si="133"/>
        <v>13760140</v>
      </c>
      <c r="G554" s="13">
        <f t="shared" si="133"/>
        <v>2792200</v>
      </c>
      <c r="H554" s="178">
        <f t="shared" si="133"/>
        <v>763700</v>
      </c>
      <c r="I554" s="186">
        <f t="shared" si="133"/>
        <v>776643.4900000001</v>
      </c>
      <c r="J554" s="187">
        <f t="shared" si="133"/>
        <v>506322.98000000004</v>
      </c>
      <c r="K554" s="188">
        <f t="shared" si="133"/>
        <v>323924.51</v>
      </c>
      <c r="L554" s="226">
        <f t="shared" si="123"/>
        <v>0.05644153983898421</v>
      </c>
      <c r="M554" s="226">
        <f t="shared" si="124"/>
        <v>0.004067239831055639</v>
      </c>
      <c r="N554" s="225"/>
    </row>
    <row r="555" spans="1:14" ht="12.75">
      <c r="A555" s="36">
        <v>550</v>
      </c>
      <c r="B555" s="7"/>
      <c r="C555" s="7"/>
      <c r="D555" s="19" t="s">
        <v>540</v>
      </c>
      <c r="E555" s="2">
        <v>93200</v>
      </c>
      <c r="F555" s="2">
        <v>93200</v>
      </c>
      <c r="G555" s="2">
        <v>93200</v>
      </c>
      <c r="H555" s="179"/>
      <c r="I555" s="189">
        <v>26240.8</v>
      </c>
      <c r="J555" s="190">
        <v>26240.8</v>
      </c>
      <c r="K555" s="191"/>
      <c r="L555" s="52">
        <f t="shared" si="123"/>
        <v>0.2815536480686695</v>
      </c>
      <c r="M555" s="52">
        <f t="shared" si="124"/>
        <v>0.0001374216462675362</v>
      </c>
      <c r="N555" s="225"/>
    </row>
    <row r="556" spans="1:14" ht="12.75">
      <c r="A556" s="33">
        <v>551</v>
      </c>
      <c r="B556" s="7"/>
      <c r="C556" s="7"/>
      <c r="D556" s="19" t="s">
        <v>46</v>
      </c>
      <c r="E556" s="2">
        <v>200000</v>
      </c>
      <c r="F556" s="2">
        <v>200000</v>
      </c>
      <c r="G556" s="2">
        <v>200000</v>
      </c>
      <c r="H556" s="179"/>
      <c r="I556" s="189"/>
      <c r="J556" s="190"/>
      <c r="K556" s="191"/>
      <c r="L556" s="52">
        <f t="shared" si="123"/>
        <v>0</v>
      </c>
      <c r="M556" s="52">
        <f t="shared" si="124"/>
        <v>0</v>
      </c>
      <c r="N556" s="225"/>
    </row>
    <row r="557" spans="1:14" ht="12.75">
      <c r="A557" s="36">
        <v>552</v>
      </c>
      <c r="B557" s="7"/>
      <c r="C557" s="7"/>
      <c r="D557" s="19" t="s">
        <v>614</v>
      </c>
      <c r="E557" s="2">
        <v>5000</v>
      </c>
      <c r="F557" s="2">
        <v>10000</v>
      </c>
      <c r="G557" s="2">
        <v>10000</v>
      </c>
      <c r="H557" s="179"/>
      <c r="I557" s="189">
        <v>4988</v>
      </c>
      <c r="J557" s="190">
        <v>4988</v>
      </c>
      <c r="K557" s="191"/>
      <c r="L557" s="52">
        <f t="shared" si="123"/>
        <v>0.4988</v>
      </c>
      <c r="M557" s="52">
        <f t="shared" si="124"/>
        <v>2.612188544489766E-05</v>
      </c>
      <c r="N557" s="225"/>
    </row>
    <row r="558" spans="1:14" ht="12.75">
      <c r="A558" s="33">
        <v>553</v>
      </c>
      <c r="B558" s="7"/>
      <c r="C558" s="7"/>
      <c r="D558" s="19" t="s">
        <v>615</v>
      </c>
      <c r="E558" s="2">
        <v>4000</v>
      </c>
      <c r="F558" s="2">
        <v>4000</v>
      </c>
      <c r="G558" s="2">
        <v>4000</v>
      </c>
      <c r="H558" s="179"/>
      <c r="I558" s="189">
        <v>1024.8</v>
      </c>
      <c r="J558" s="190">
        <v>1024.8</v>
      </c>
      <c r="K558" s="191"/>
      <c r="L558" s="52">
        <f t="shared" si="123"/>
        <v>0.2562</v>
      </c>
      <c r="M558" s="52">
        <f t="shared" si="124"/>
        <v>5.366822013618909E-06</v>
      </c>
      <c r="N558" s="225"/>
    </row>
    <row r="559" spans="1:14" ht="12.75">
      <c r="A559" s="36">
        <v>554</v>
      </c>
      <c r="B559" s="7"/>
      <c r="C559" s="7"/>
      <c r="D559" s="19" t="s">
        <v>616</v>
      </c>
      <c r="E559" s="2">
        <v>20000</v>
      </c>
      <c r="F559" s="2">
        <v>20000</v>
      </c>
      <c r="G559" s="2">
        <v>20000</v>
      </c>
      <c r="H559" s="179"/>
      <c r="I559" s="189"/>
      <c r="J559" s="190"/>
      <c r="K559" s="191"/>
      <c r="L559" s="52">
        <f t="shared" si="123"/>
        <v>0</v>
      </c>
      <c r="M559" s="52">
        <f t="shared" si="124"/>
        <v>0</v>
      </c>
      <c r="N559" s="225"/>
    </row>
    <row r="560" spans="1:14" ht="12.75">
      <c r="A560" s="33">
        <v>555</v>
      </c>
      <c r="B560" s="7"/>
      <c r="C560" s="7"/>
      <c r="D560" s="19" t="s">
        <v>607</v>
      </c>
      <c r="E560" s="2">
        <v>5000</v>
      </c>
      <c r="F560" s="2">
        <v>5000</v>
      </c>
      <c r="G560" s="2">
        <v>5000</v>
      </c>
      <c r="H560" s="179"/>
      <c r="I560" s="189"/>
      <c r="J560" s="190"/>
      <c r="K560" s="191"/>
      <c r="L560" s="52">
        <f t="shared" si="123"/>
        <v>0</v>
      </c>
      <c r="M560" s="52">
        <f t="shared" si="124"/>
        <v>0</v>
      </c>
      <c r="N560" s="225"/>
    </row>
    <row r="561" spans="1:14" ht="25.5">
      <c r="A561" s="36">
        <v>556</v>
      </c>
      <c r="B561" s="7"/>
      <c r="C561" s="7"/>
      <c r="D561" s="19" t="s">
        <v>609</v>
      </c>
      <c r="E561" s="2">
        <v>12000</v>
      </c>
      <c r="F561" s="2">
        <v>42000</v>
      </c>
      <c r="G561" s="2">
        <v>42000</v>
      </c>
      <c r="H561" s="179"/>
      <c r="I561" s="189">
        <v>1425.12</v>
      </c>
      <c r="J561" s="190">
        <v>1425.12</v>
      </c>
      <c r="K561" s="191"/>
      <c r="L561" s="52">
        <f t="shared" si="123"/>
        <v>0.03393142857142857</v>
      </c>
      <c r="M561" s="52">
        <f t="shared" si="124"/>
        <v>7.463276139781987E-06</v>
      </c>
      <c r="N561" s="225"/>
    </row>
    <row r="562" spans="1:14" ht="12.75">
      <c r="A562" s="33">
        <v>557</v>
      </c>
      <c r="B562" s="7"/>
      <c r="C562" s="7"/>
      <c r="D562" s="19" t="s">
        <v>608</v>
      </c>
      <c r="E562" s="2">
        <v>11000</v>
      </c>
      <c r="F562" s="2">
        <v>11000</v>
      </c>
      <c r="G562" s="2">
        <v>11000</v>
      </c>
      <c r="H562" s="179"/>
      <c r="I562" s="189"/>
      <c r="J562" s="190"/>
      <c r="K562" s="191"/>
      <c r="L562" s="52">
        <f t="shared" si="123"/>
        <v>0</v>
      </c>
      <c r="M562" s="52">
        <f t="shared" si="124"/>
        <v>0</v>
      </c>
      <c r="N562" s="225"/>
    </row>
    <row r="563" spans="1:20" s="38" customFormat="1" ht="25.5">
      <c r="A563" s="36">
        <v>558</v>
      </c>
      <c r="B563" s="7"/>
      <c r="C563" s="7"/>
      <c r="D563" s="19" t="s">
        <v>541</v>
      </c>
      <c r="E563" s="2">
        <v>70000</v>
      </c>
      <c r="F563" s="2">
        <v>50000</v>
      </c>
      <c r="G563" s="2">
        <v>50000</v>
      </c>
      <c r="H563" s="179"/>
      <c r="I563" s="189">
        <v>9973.5</v>
      </c>
      <c r="J563" s="190">
        <v>9973.5</v>
      </c>
      <c r="K563" s="191"/>
      <c r="L563" s="52">
        <f t="shared" si="123"/>
        <v>0.19947</v>
      </c>
      <c r="M563" s="52">
        <f t="shared" si="124"/>
        <v>5.2230678525398316E-05</v>
      </c>
      <c r="N563" s="225"/>
      <c r="O563" s="229"/>
      <c r="P563" s="229"/>
      <c r="Q563" s="229"/>
      <c r="R563" s="229"/>
      <c r="S563" s="229"/>
      <c r="T563" s="229"/>
    </row>
    <row r="564" spans="1:14" ht="12.75">
      <c r="A564" s="33">
        <v>559</v>
      </c>
      <c r="B564" s="7"/>
      <c r="C564" s="7"/>
      <c r="D564" s="19" t="s">
        <v>459</v>
      </c>
      <c r="E564" s="2">
        <v>75000</v>
      </c>
      <c r="F564" s="2">
        <v>75000</v>
      </c>
      <c r="G564" s="2">
        <v>75000</v>
      </c>
      <c r="H564" s="179"/>
      <c r="I564" s="189">
        <v>8588.97</v>
      </c>
      <c r="J564" s="190">
        <v>8588.97</v>
      </c>
      <c r="K564" s="191"/>
      <c r="L564" s="52">
        <f t="shared" si="123"/>
        <v>0.11451959999999999</v>
      </c>
      <c r="M564" s="52">
        <f t="shared" si="124"/>
        <v>4.4979970013966046E-05</v>
      </c>
      <c r="N564" s="225"/>
    </row>
    <row r="565" spans="1:14" ht="25.5">
      <c r="A565" s="36">
        <v>560</v>
      </c>
      <c r="B565" s="7"/>
      <c r="C565" s="16"/>
      <c r="D565" s="23" t="s">
        <v>48</v>
      </c>
      <c r="E565" s="2">
        <v>160000</v>
      </c>
      <c r="F565" s="2">
        <v>160000</v>
      </c>
      <c r="G565" s="2">
        <v>160000</v>
      </c>
      <c r="H565" s="179"/>
      <c r="I565" s="189">
        <v>55397.95</v>
      </c>
      <c r="J565" s="190">
        <v>55397.95</v>
      </c>
      <c r="K565" s="191"/>
      <c r="L565" s="52">
        <f t="shared" si="123"/>
        <v>0.3462371875</v>
      </c>
      <c r="M565" s="52">
        <f t="shared" si="124"/>
        <v>0.00029011605929875063</v>
      </c>
      <c r="N565" s="225"/>
    </row>
    <row r="566" spans="1:14" ht="25.5">
      <c r="A566" s="33">
        <v>561</v>
      </c>
      <c r="B566" s="7"/>
      <c r="C566" s="16"/>
      <c r="D566" s="23" t="s">
        <v>238</v>
      </c>
      <c r="E566" s="2"/>
      <c r="F566" s="2">
        <v>10000</v>
      </c>
      <c r="G566" s="2">
        <v>10000</v>
      </c>
      <c r="H566" s="179"/>
      <c r="I566" s="189">
        <v>2356.19</v>
      </c>
      <c r="J566" s="190">
        <v>2356.19</v>
      </c>
      <c r="K566" s="191"/>
      <c r="L566" s="52">
        <f t="shared" si="123"/>
        <v>0.235619</v>
      </c>
      <c r="M566" s="52">
        <f t="shared" si="124"/>
        <v>1.2339239227428511E-05</v>
      </c>
      <c r="N566" s="225"/>
    </row>
    <row r="567" spans="1:14" ht="25.5">
      <c r="A567" s="36">
        <v>562</v>
      </c>
      <c r="B567" s="7"/>
      <c r="C567" s="7"/>
      <c r="D567" s="19" t="s">
        <v>47</v>
      </c>
      <c r="E567" s="2">
        <v>990000</v>
      </c>
      <c r="F567" s="2">
        <v>990000</v>
      </c>
      <c r="G567" s="2">
        <v>990000</v>
      </c>
      <c r="H567" s="179">
        <v>763700</v>
      </c>
      <c r="I567" s="189">
        <v>393887.65</v>
      </c>
      <c r="J567" s="190">
        <v>393887.65</v>
      </c>
      <c r="K567" s="191">
        <v>323924.51</v>
      </c>
      <c r="L567" s="52">
        <f t="shared" si="123"/>
        <v>0.39786631313131315</v>
      </c>
      <c r="M567" s="52">
        <f t="shared" si="124"/>
        <v>0.0020627682581114562</v>
      </c>
      <c r="N567" s="225"/>
    </row>
    <row r="568" spans="1:14" ht="25.5">
      <c r="A568" s="33">
        <v>563</v>
      </c>
      <c r="B568" s="7"/>
      <c r="C568" s="16"/>
      <c r="D568" s="23" t="s">
        <v>239</v>
      </c>
      <c r="E568" s="1">
        <v>10000</v>
      </c>
      <c r="F568" s="1">
        <v>10000</v>
      </c>
      <c r="G568" s="1"/>
      <c r="H568" s="179"/>
      <c r="I568" s="189">
        <v>4732.38</v>
      </c>
      <c r="J568" s="190"/>
      <c r="K568" s="191"/>
      <c r="L568" s="52">
        <f t="shared" si="123"/>
        <v>0.473238</v>
      </c>
      <c r="M568" s="52">
        <f t="shared" si="124"/>
        <v>2.4783217370033038E-05</v>
      </c>
      <c r="N568" s="225"/>
    </row>
    <row r="569" spans="1:14" ht="25.5">
      <c r="A569" s="36">
        <v>564</v>
      </c>
      <c r="B569" s="7"/>
      <c r="C569" s="7"/>
      <c r="D569" s="23" t="s">
        <v>240</v>
      </c>
      <c r="E569" s="1">
        <v>6365000</v>
      </c>
      <c r="F569" s="1">
        <v>6369649</v>
      </c>
      <c r="G569" s="1"/>
      <c r="H569" s="179"/>
      <c r="I569" s="189"/>
      <c r="J569" s="190"/>
      <c r="K569" s="191"/>
      <c r="L569" s="52">
        <f t="shared" si="123"/>
        <v>0</v>
      </c>
      <c r="M569" s="52">
        <f t="shared" si="124"/>
        <v>0</v>
      </c>
      <c r="N569" s="225"/>
    </row>
    <row r="570" spans="1:14" ht="12.75">
      <c r="A570" s="33">
        <v>565</v>
      </c>
      <c r="B570" s="7"/>
      <c r="C570" s="7"/>
      <c r="D570" s="23" t="s">
        <v>50</v>
      </c>
      <c r="E570" s="1">
        <v>2000000</v>
      </c>
      <c r="F570" s="1">
        <v>102726</v>
      </c>
      <c r="G570" s="1"/>
      <c r="H570" s="179"/>
      <c r="I570" s="189"/>
      <c r="J570" s="190"/>
      <c r="K570" s="191"/>
      <c r="L570" s="52">
        <f t="shared" si="123"/>
        <v>0</v>
      </c>
      <c r="M570" s="52">
        <f t="shared" si="124"/>
        <v>0</v>
      </c>
      <c r="N570" s="225"/>
    </row>
    <row r="571" spans="1:14" ht="12.75">
      <c r="A571" s="36">
        <v>566</v>
      </c>
      <c r="B571" s="7"/>
      <c r="C571" s="7"/>
      <c r="D571" s="23" t="s">
        <v>617</v>
      </c>
      <c r="E571" s="1">
        <v>1724000</v>
      </c>
      <c r="F571" s="1">
        <v>1724000</v>
      </c>
      <c r="G571" s="1"/>
      <c r="H571" s="179"/>
      <c r="I571" s="189">
        <v>156267.99</v>
      </c>
      <c r="J571" s="190"/>
      <c r="K571" s="191"/>
      <c r="L571" s="52">
        <f t="shared" si="123"/>
        <v>0.09064268561484919</v>
      </c>
      <c r="M571" s="52">
        <f t="shared" si="124"/>
        <v>0.0008183669874668028</v>
      </c>
      <c r="N571" s="225"/>
    </row>
    <row r="572" spans="1:14" ht="12.75">
      <c r="A572" s="33">
        <v>567</v>
      </c>
      <c r="B572" s="7"/>
      <c r="C572" s="7"/>
      <c r="D572" s="23" t="s">
        <v>49</v>
      </c>
      <c r="E572" s="1">
        <v>500000</v>
      </c>
      <c r="F572" s="1">
        <v>630000</v>
      </c>
      <c r="G572" s="1"/>
      <c r="H572" s="179"/>
      <c r="I572" s="189">
        <v>77755.29</v>
      </c>
      <c r="J572" s="190"/>
      <c r="K572" s="191"/>
      <c r="L572" s="52">
        <f t="shared" si="123"/>
        <v>0.12342109523809523</v>
      </c>
      <c r="M572" s="52">
        <f t="shared" si="124"/>
        <v>0.0004072002361898148</v>
      </c>
      <c r="N572" s="225"/>
    </row>
    <row r="573" spans="1:14" ht="51">
      <c r="A573" s="36">
        <v>568</v>
      </c>
      <c r="B573" s="7"/>
      <c r="C573" s="7"/>
      <c r="D573" s="23" t="s">
        <v>241</v>
      </c>
      <c r="E573" s="1">
        <v>100000</v>
      </c>
      <c r="F573" s="1">
        <v>100000</v>
      </c>
      <c r="G573" s="1"/>
      <c r="H573" s="179"/>
      <c r="I573" s="189"/>
      <c r="J573" s="190"/>
      <c r="K573" s="191"/>
      <c r="L573" s="52">
        <f t="shared" si="123"/>
        <v>0</v>
      </c>
      <c r="M573" s="52">
        <f t="shared" si="124"/>
        <v>0</v>
      </c>
      <c r="N573" s="225"/>
    </row>
    <row r="574" spans="1:14" ht="25.5">
      <c r="A574" s="33">
        <v>569</v>
      </c>
      <c r="B574" s="7"/>
      <c r="C574" s="7"/>
      <c r="D574" s="23" t="s">
        <v>51</v>
      </c>
      <c r="E574" s="1">
        <v>700000</v>
      </c>
      <c r="F574" s="1">
        <v>700000</v>
      </c>
      <c r="G574" s="1"/>
      <c r="H574" s="179"/>
      <c r="I574" s="189"/>
      <c r="J574" s="190"/>
      <c r="K574" s="191"/>
      <c r="L574" s="52">
        <f t="shared" si="123"/>
        <v>0</v>
      </c>
      <c r="M574" s="52">
        <f t="shared" si="124"/>
        <v>0</v>
      </c>
      <c r="N574" s="225"/>
    </row>
    <row r="575" spans="1:14" ht="12.75">
      <c r="A575" s="36">
        <v>570</v>
      </c>
      <c r="B575" s="7"/>
      <c r="C575" s="7"/>
      <c r="D575" s="23" t="s">
        <v>242</v>
      </c>
      <c r="E575" s="1">
        <v>100000</v>
      </c>
      <c r="F575" s="1">
        <v>100000</v>
      </c>
      <c r="G575" s="1"/>
      <c r="H575" s="179"/>
      <c r="I575" s="189"/>
      <c r="J575" s="190"/>
      <c r="K575" s="191"/>
      <c r="L575" s="52">
        <f t="shared" si="123"/>
        <v>0</v>
      </c>
      <c r="M575" s="52">
        <f t="shared" si="124"/>
        <v>0</v>
      </c>
      <c r="N575" s="225"/>
    </row>
    <row r="576" spans="1:14" ht="51">
      <c r="A576" s="33">
        <v>571</v>
      </c>
      <c r="B576" s="7"/>
      <c r="C576" s="7"/>
      <c r="D576" s="23" t="s">
        <v>243</v>
      </c>
      <c r="E576" s="1">
        <v>540000</v>
      </c>
      <c r="F576" s="1">
        <v>540000</v>
      </c>
      <c r="G576" s="1"/>
      <c r="H576" s="179"/>
      <c r="I576" s="189"/>
      <c r="J576" s="190"/>
      <c r="K576" s="191"/>
      <c r="L576" s="52">
        <f t="shared" si="123"/>
        <v>0</v>
      </c>
      <c r="M576" s="52">
        <f t="shared" si="124"/>
        <v>0</v>
      </c>
      <c r="N576" s="225"/>
    </row>
    <row r="577" spans="1:14" ht="12.75">
      <c r="A577" s="36">
        <v>572</v>
      </c>
      <c r="B577" s="7"/>
      <c r="C577" s="7"/>
      <c r="D577" s="19" t="s">
        <v>542</v>
      </c>
      <c r="E577" s="1">
        <v>100000</v>
      </c>
      <c r="F577" s="1">
        <v>100000</v>
      </c>
      <c r="G577" s="1">
        <v>100000</v>
      </c>
      <c r="H577" s="179"/>
      <c r="I577" s="189"/>
      <c r="J577" s="190"/>
      <c r="K577" s="191"/>
      <c r="L577" s="52">
        <f t="shared" si="123"/>
        <v>0</v>
      </c>
      <c r="M577" s="52">
        <f t="shared" si="124"/>
        <v>0</v>
      </c>
      <c r="N577" s="225"/>
    </row>
    <row r="578" spans="1:14" ht="25.5">
      <c r="A578" s="33">
        <v>573</v>
      </c>
      <c r="B578" s="7"/>
      <c r="C578" s="7"/>
      <c r="D578" s="19" t="s">
        <v>244</v>
      </c>
      <c r="E578" s="1"/>
      <c r="F578" s="1">
        <v>300000</v>
      </c>
      <c r="G578" s="1"/>
      <c r="H578" s="179"/>
      <c r="I578" s="189"/>
      <c r="J578" s="190"/>
      <c r="K578" s="191"/>
      <c r="L578" s="52">
        <f t="shared" si="123"/>
        <v>0</v>
      </c>
      <c r="M578" s="52">
        <f t="shared" si="124"/>
        <v>0</v>
      </c>
      <c r="N578" s="225"/>
    </row>
    <row r="579" spans="1:14" ht="12.75">
      <c r="A579" s="36">
        <v>574</v>
      </c>
      <c r="B579" s="7"/>
      <c r="C579" s="7"/>
      <c r="D579" s="19" t="s">
        <v>245</v>
      </c>
      <c r="E579" s="1"/>
      <c r="F579" s="1">
        <v>60000</v>
      </c>
      <c r="G579" s="1"/>
      <c r="H579" s="179"/>
      <c r="I579" s="189"/>
      <c r="J579" s="190"/>
      <c r="K579" s="191"/>
      <c r="L579" s="52">
        <f t="shared" si="123"/>
        <v>0</v>
      </c>
      <c r="M579" s="52">
        <f t="shared" si="124"/>
        <v>0</v>
      </c>
      <c r="N579" s="225"/>
    </row>
    <row r="580" spans="1:14" ht="38.25">
      <c r="A580" s="33">
        <v>575</v>
      </c>
      <c r="B580" s="7"/>
      <c r="C580" s="7"/>
      <c r="D580" s="19" t="s">
        <v>246</v>
      </c>
      <c r="E580" s="1"/>
      <c r="F580" s="1">
        <v>80000</v>
      </c>
      <c r="G580" s="1">
        <v>80000</v>
      </c>
      <c r="H580" s="179"/>
      <c r="I580" s="189"/>
      <c r="J580" s="190"/>
      <c r="K580" s="191"/>
      <c r="L580" s="52">
        <f t="shared" si="123"/>
        <v>0</v>
      </c>
      <c r="M580" s="52">
        <f t="shared" si="124"/>
        <v>0</v>
      </c>
      <c r="N580" s="225"/>
    </row>
    <row r="581" spans="1:14" ht="25.5">
      <c r="A581" s="36">
        <v>576</v>
      </c>
      <c r="B581" s="7"/>
      <c r="C581" s="7"/>
      <c r="D581" s="19" t="s">
        <v>247</v>
      </c>
      <c r="E581" s="1"/>
      <c r="F581" s="1">
        <v>942000</v>
      </c>
      <c r="G581" s="1">
        <v>942000</v>
      </c>
      <c r="H581" s="179"/>
      <c r="I581" s="189">
        <v>2440</v>
      </c>
      <c r="J581" s="190">
        <v>2440</v>
      </c>
      <c r="K581" s="191"/>
      <c r="L581" s="52">
        <f t="shared" si="123"/>
        <v>0.0025902335456475583</v>
      </c>
      <c r="M581" s="52">
        <f t="shared" si="124"/>
        <v>1.2778147651473595E-05</v>
      </c>
      <c r="N581" s="225"/>
    </row>
    <row r="582" spans="1:14" ht="63.75">
      <c r="A582" s="33">
        <v>577</v>
      </c>
      <c r="B582" s="7"/>
      <c r="C582" s="7"/>
      <c r="D582" s="19" t="s">
        <v>248</v>
      </c>
      <c r="E582" s="1"/>
      <c r="F582" s="1">
        <v>300000</v>
      </c>
      <c r="G582" s="1"/>
      <c r="H582" s="179"/>
      <c r="I582" s="189"/>
      <c r="J582" s="190"/>
      <c r="K582" s="191"/>
      <c r="L582" s="52">
        <f t="shared" si="123"/>
        <v>0</v>
      </c>
      <c r="M582" s="52">
        <f t="shared" si="124"/>
        <v>0</v>
      </c>
      <c r="N582" s="225"/>
    </row>
    <row r="583" spans="1:14" ht="25.5">
      <c r="A583" s="36">
        <v>578</v>
      </c>
      <c r="B583" s="7"/>
      <c r="C583" s="7"/>
      <c r="D583" s="19" t="s">
        <v>229</v>
      </c>
      <c r="E583" s="1"/>
      <c r="F583" s="1">
        <v>31565</v>
      </c>
      <c r="G583" s="1"/>
      <c r="H583" s="179"/>
      <c r="I583" s="189">
        <v>31564.85</v>
      </c>
      <c r="J583" s="190"/>
      <c r="K583" s="191"/>
      <c r="L583" s="52">
        <f aca="true" t="shared" si="134" ref="L583:L642">I583/F583</f>
        <v>0.9999952479011563</v>
      </c>
      <c r="M583" s="52">
        <f aca="true" t="shared" si="135" ref="M583:M636">I583/$I$636</f>
        <v>0.0001653034073346788</v>
      </c>
      <c r="N583" s="225"/>
    </row>
    <row r="584" spans="1:14" ht="25.5">
      <c r="A584" s="53">
        <v>579</v>
      </c>
      <c r="B584" s="15">
        <v>921</v>
      </c>
      <c r="C584" s="15"/>
      <c r="D584" s="5" t="s">
        <v>443</v>
      </c>
      <c r="E584" s="5">
        <f aca="true" t="shared" si="136" ref="E584:K584">E585+E587+E590+E595+E600+E602+E606+E610</f>
        <v>13544113</v>
      </c>
      <c r="F584" s="5">
        <f t="shared" si="136"/>
        <v>12575276</v>
      </c>
      <c r="G584" s="5">
        <f t="shared" si="136"/>
        <v>8131750</v>
      </c>
      <c r="H584" s="177">
        <f t="shared" si="136"/>
        <v>70000</v>
      </c>
      <c r="I584" s="183">
        <f t="shared" si="136"/>
        <v>5398494.049999999</v>
      </c>
      <c r="J584" s="184">
        <f t="shared" si="136"/>
        <v>3802003.11</v>
      </c>
      <c r="K584" s="185">
        <f t="shared" si="136"/>
        <v>6000</v>
      </c>
      <c r="L584" s="157">
        <f t="shared" si="134"/>
        <v>0.42929427950527677</v>
      </c>
      <c r="M584" s="157">
        <f t="shared" si="135"/>
        <v>0.028271620519058058</v>
      </c>
      <c r="N584" s="225"/>
    </row>
    <row r="585" spans="1:14" ht="12.75">
      <c r="A585" s="36">
        <v>580</v>
      </c>
      <c r="B585" s="16"/>
      <c r="C585" s="16">
        <v>92104</v>
      </c>
      <c r="D585" s="18" t="s">
        <v>52</v>
      </c>
      <c r="E585" s="13">
        <f aca="true" t="shared" si="137" ref="E585:K585">E586</f>
        <v>0</v>
      </c>
      <c r="F585" s="13">
        <f t="shared" si="137"/>
        <v>40000</v>
      </c>
      <c r="G585" s="13">
        <f t="shared" si="137"/>
        <v>40000</v>
      </c>
      <c r="H585" s="178">
        <f t="shared" si="137"/>
        <v>0</v>
      </c>
      <c r="I585" s="186">
        <f t="shared" si="137"/>
        <v>0</v>
      </c>
      <c r="J585" s="187">
        <f t="shared" si="137"/>
        <v>0</v>
      </c>
      <c r="K585" s="188">
        <f t="shared" si="137"/>
        <v>0</v>
      </c>
      <c r="L585" s="226">
        <f t="shared" si="134"/>
        <v>0</v>
      </c>
      <c r="M585" s="226">
        <f t="shared" si="135"/>
        <v>0</v>
      </c>
      <c r="N585" s="225"/>
    </row>
    <row r="586" spans="1:14" ht="12.75">
      <c r="A586" s="33">
        <v>581</v>
      </c>
      <c r="B586" s="7"/>
      <c r="C586" s="7"/>
      <c r="D586" s="20" t="s">
        <v>251</v>
      </c>
      <c r="E586" s="2"/>
      <c r="F586" s="2">
        <v>40000</v>
      </c>
      <c r="G586" s="2">
        <v>40000</v>
      </c>
      <c r="H586" s="179"/>
      <c r="I586" s="189"/>
      <c r="J586" s="190"/>
      <c r="K586" s="191"/>
      <c r="L586" s="52">
        <f t="shared" si="134"/>
        <v>0</v>
      </c>
      <c r="M586" s="52">
        <f t="shared" si="135"/>
        <v>0</v>
      </c>
      <c r="N586" s="225"/>
    </row>
    <row r="587" spans="1:14" ht="12.75">
      <c r="A587" s="36">
        <v>582</v>
      </c>
      <c r="B587" s="16"/>
      <c r="C587" s="16">
        <v>92106</v>
      </c>
      <c r="D587" s="18" t="s">
        <v>252</v>
      </c>
      <c r="E587" s="13">
        <f aca="true" t="shared" si="138" ref="E587:K587">SUM(E588:E589)</f>
        <v>4004586</v>
      </c>
      <c r="F587" s="13">
        <f t="shared" si="138"/>
        <v>4144586</v>
      </c>
      <c r="G587" s="13">
        <f t="shared" si="138"/>
        <v>2340000</v>
      </c>
      <c r="H587" s="178">
        <f t="shared" si="138"/>
        <v>0</v>
      </c>
      <c r="I587" s="186">
        <f t="shared" si="138"/>
        <v>1633563.46</v>
      </c>
      <c r="J587" s="187">
        <f t="shared" si="138"/>
        <v>1153250</v>
      </c>
      <c r="K587" s="188">
        <f t="shared" si="138"/>
        <v>0</v>
      </c>
      <c r="L587" s="226">
        <f t="shared" si="134"/>
        <v>0.39414394103536515</v>
      </c>
      <c r="M587" s="226">
        <f t="shared" si="135"/>
        <v>0.00855488323357872</v>
      </c>
      <c r="N587" s="225"/>
    </row>
    <row r="588" spans="1:14" ht="12.75">
      <c r="A588" s="33">
        <v>583</v>
      </c>
      <c r="B588" s="7"/>
      <c r="C588" s="7"/>
      <c r="D588" s="20" t="s">
        <v>53</v>
      </c>
      <c r="E588" s="2">
        <v>2200000</v>
      </c>
      <c r="F588" s="2">
        <v>2340000</v>
      </c>
      <c r="G588" s="2">
        <v>2340000</v>
      </c>
      <c r="H588" s="179"/>
      <c r="I588" s="189">
        <v>1153250</v>
      </c>
      <c r="J588" s="190">
        <v>1153250</v>
      </c>
      <c r="K588" s="191"/>
      <c r="L588" s="52">
        <f t="shared" si="134"/>
        <v>0.49284188034188037</v>
      </c>
      <c r="M588" s="52">
        <f t="shared" si="135"/>
        <v>0.006039507696336853</v>
      </c>
      <c r="N588" s="225"/>
    </row>
    <row r="589" spans="1:14" ht="51">
      <c r="A589" s="36">
        <v>584</v>
      </c>
      <c r="B589" s="7"/>
      <c r="C589" s="7"/>
      <c r="D589" s="19" t="s">
        <v>54</v>
      </c>
      <c r="E589" s="2">
        <v>1804586</v>
      </c>
      <c r="F589" s="2">
        <v>1804586</v>
      </c>
      <c r="G589" s="2"/>
      <c r="H589" s="179"/>
      <c r="I589" s="189">
        <v>480313.46</v>
      </c>
      <c r="J589" s="190"/>
      <c r="K589" s="191"/>
      <c r="L589" s="52">
        <f t="shared" si="134"/>
        <v>0.2661626877300389</v>
      </c>
      <c r="M589" s="52">
        <f t="shared" si="135"/>
        <v>0.0025153755372418676</v>
      </c>
      <c r="N589" s="225"/>
    </row>
    <row r="590" spans="1:14" ht="12.75">
      <c r="A590" s="33">
        <v>585</v>
      </c>
      <c r="B590" s="16"/>
      <c r="C590" s="16">
        <v>92109</v>
      </c>
      <c r="D590" s="18" t="s">
        <v>444</v>
      </c>
      <c r="E590" s="13">
        <f aca="true" t="shared" si="139" ref="E590:K590">SUM(E591:E594)</f>
        <v>3750527</v>
      </c>
      <c r="F590" s="13">
        <f t="shared" si="139"/>
        <v>1370000</v>
      </c>
      <c r="G590" s="13">
        <f t="shared" si="139"/>
        <v>1360000</v>
      </c>
      <c r="H590" s="178">
        <f t="shared" si="139"/>
        <v>0</v>
      </c>
      <c r="I590" s="186">
        <f t="shared" si="139"/>
        <v>893600</v>
      </c>
      <c r="J590" s="187">
        <f t="shared" si="139"/>
        <v>893600</v>
      </c>
      <c r="K590" s="188">
        <f t="shared" si="139"/>
        <v>0</v>
      </c>
      <c r="L590" s="226">
        <f t="shared" si="134"/>
        <v>0.6522627737226278</v>
      </c>
      <c r="M590" s="226">
        <f t="shared" si="135"/>
        <v>0.004679734730064264</v>
      </c>
      <c r="N590" s="225"/>
    </row>
    <row r="591" spans="1:14" ht="12.75">
      <c r="A591" s="36">
        <v>586</v>
      </c>
      <c r="B591" s="7"/>
      <c r="C591" s="7"/>
      <c r="D591" s="20" t="s">
        <v>501</v>
      </c>
      <c r="E591" s="2">
        <v>850000</v>
      </c>
      <c r="F591" s="2">
        <v>1148000</v>
      </c>
      <c r="G591" s="2">
        <v>1148000</v>
      </c>
      <c r="H591" s="179"/>
      <c r="I591" s="189">
        <v>805500</v>
      </c>
      <c r="J591" s="190">
        <v>805500</v>
      </c>
      <c r="K591" s="191"/>
      <c r="L591" s="52">
        <f t="shared" si="134"/>
        <v>0.7016550522648084</v>
      </c>
      <c r="M591" s="52">
        <f t="shared" si="135"/>
        <v>0.004218359808713926</v>
      </c>
      <c r="N591" s="225"/>
    </row>
    <row r="592" spans="1:14" ht="12.75">
      <c r="A592" s="33">
        <v>587</v>
      </c>
      <c r="B592" s="7"/>
      <c r="C592" s="7"/>
      <c r="D592" s="19" t="s">
        <v>445</v>
      </c>
      <c r="E592" s="2">
        <v>162000</v>
      </c>
      <c r="F592" s="2">
        <v>212000</v>
      </c>
      <c r="G592" s="2">
        <v>212000</v>
      </c>
      <c r="H592" s="179"/>
      <c r="I592" s="189">
        <v>88100</v>
      </c>
      <c r="J592" s="190">
        <v>88100</v>
      </c>
      <c r="K592" s="191"/>
      <c r="L592" s="52">
        <f t="shared" si="134"/>
        <v>0.41556603773584905</v>
      </c>
      <c r="M592" s="52">
        <f t="shared" si="135"/>
        <v>0.00046137492135033757</v>
      </c>
      <c r="N592" s="225"/>
    </row>
    <row r="593" spans="1:14" ht="25.5">
      <c r="A593" s="36">
        <v>588</v>
      </c>
      <c r="B593" s="7"/>
      <c r="C593" s="7"/>
      <c r="D593" s="19" t="s">
        <v>253</v>
      </c>
      <c r="E593" s="2"/>
      <c r="F593" s="2">
        <v>10000</v>
      </c>
      <c r="G593" s="2"/>
      <c r="H593" s="179"/>
      <c r="I593" s="189"/>
      <c r="J593" s="190"/>
      <c r="K593" s="191"/>
      <c r="L593" s="52">
        <f t="shared" si="134"/>
        <v>0</v>
      </c>
      <c r="M593" s="52">
        <f t="shared" si="135"/>
        <v>0</v>
      </c>
      <c r="N593" s="225"/>
    </row>
    <row r="594" spans="1:14" ht="25.5">
      <c r="A594" s="33">
        <v>589</v>
      </c>
      <c r="B594" s="7"/>
      <c r="C594" s="7"/>
      <c r="D594" s="19" t="s">
        <v>562</v>
      </c>
      <c r="E594" s="2">
        <v>2738527</v>
      </c>
      <c r="F594" s="2"/>
      <c r="G594" s="2"/>
      <c r="H594" s="179"/>
      <c r="I594" s="189"/>
      <c r="J594" s="190"/>
      <c r="K594" s="191"/>
      <c r="L594" s="52"/>
      <c r="M594" s="52">
        <f t="shared" si="135"/>
        <v>0</v>
      </c>
      <c r="N594" s="225"/>
    </row>
    <row r="595" spans="1:14" ht="12.75">
      <c r="A595" s="36">
        <v>590</v>
      </c>
      <c r="B595" s="16"/>
      <c r="C595" s="16">
        <v>92110</v>
      </c>
      <c r="D595" s="18" t="s">
        <v>446</v>
      </c>
      <c r="E595" s="13">
        <f aca="true" t="shared" si="140" ref="E595:K595">SUM(E596:E599)</f>
        <v>2600000</v>
      </c>
      <c r="F595" s="13">
        <f t="shared" si="140"/>
        <v>3132190</v>
      </c>
      <c r="G595" s="13">
        <f t="shared" si="140"/>
        <v>793250</v>
      </c>
      <c r="H595" s="178">
        <f t="shared" si="140"/>
        <v>0</v>
      </c>
      <c r="I595" s="186">
        <f t="shared" si="140"/>
        <v>1553200.44</v>
      </c>
      <c r="J595" s="187">
        <f t="shared" si="140"/>
        <v>476530</v>
      </c>
      <c r="K595" s="188">
        <f t="shared" si="140"/>
        <v>0</v>
      </c>
      <c r="L595" s="226">
        <f t="shared" si="134"/>
        <v>0.49588321270421015</v>
      </c>
      <c r="M595" s="226">
        <f t="shared" si="135"/>
        <v>0.00813402645682531</v>
      </c>
      <c r="N595" s="225"/>
    </row>
    <row r="596" spans="1:14" ht="12.75">
      <c r="A596" s="33">
        <v>591</v>
      </c>
      <c r="B596" s="7"/>
      <c r="C596" s="7"/>
      <c r="D596" s="20" t="s">
        <v>502</v>
      </c>
      <c r="E596" s="2">
        <v>650000</v>
      </c>
      <c r="F596" s="2">
        <v>793250</v>
      </c>
      <c r="G596" s="2">
        <v>793250</v>
      </c>
      <c r="H596" s="179"/>
      <c r="I596" s="189">
        <v>476530</v>
      </c>
      <c r="J596" s="190">
        <v>476530</v>
      </c>
      <c r="K596" s="191"/>
      <c r="L596" s="52">
        <f t="shared" si="134"/>
        <v>0.6007311692404664</v>
      </c>
      <c r="M596" s="52">
        <f t="shared" si="135"/>
        <v>0.0024955617624412754</v>
      </c>
      <c r="N596" s="225"/>
    </row>
    <row r="597" spans="1:14" ht="51">
      <c r="A597" s="36">
        <v>592</v>
      </c>
      <c r="B597" s="7"/>
      <c r="C597" s="7"/>
      <c r="D597" s="19" t="s">
        <v>55</v>
      </c>
      <c r="E597" s="2">
        <v>1950000</v>
      </c>
      <c r="F597" s="2">
        <v>1995000</v>
      </c>
      <c r="G597" s="2"/>
      <c r="H597" s="179"/>
      <c r="I597" s="189">
        <v>1066910.44</v>
      </c>
      <c r="J597" s="190"/>
      <c r="K597" s="191"/>
      <c r="L597" s="52">
        <f t="shared" si="134"/>
        <v>0.5347922005012531</v>
      </c>
      <c r="M597" s="52">
        <f t="shared" si="135"/>
        <v>0.005587352103778138</v>
      </c>
      <c r="N597" s="225"/>
    </row>
    <row r="598" spans="1:14" ht="25.5">
      <c r="A598" s="33">
        <v>593</v>
      </c>
      <c r="B598" s="7"/>
      <c r="C598" s="7"/>
      <c r="D598" s="19" t="s">
        <v>254</v>
      </c>
      <c r="E598" s="2"/>
      <c r="F598" s="2">
        <v>32940</v>
      </c>
      <c r="G598" s="2"/>
      <c r="H598" s="179"/>
      <c r="I598" s="189"/>
      <c r="J598" s="190"/>
      <c r="K598" s="191"/>
      <c r="L598" s="52">
        <f t="shared" si="134"/>
        <v>0</v>
      </c>
      <c r="M598" s="52">
        <f t="shared" si="135"/>
        <v>0</v>
      </c>
      <c r="N598" s="225"/>
    </row>
    <row r="599" spans="1:14" ht="25.5">
      <c r="A599" s="36">
        <v>594</v>
      </c>
      <c r="B599" s="7"/>
      <c r="C599" s="7"/>
      <c r="D599" s="19" t="s">
        <v>255</v>
      </c>
      <c r="E599" s="2"/>
      <c r="F599" s="2">
        <v>311000</v>
      </c>
      <c r="G599" s="2"/>
      <c r="H599" s="179"/>
      <c r="I599" s="189">
        <v>9760</v>
      </c>
      <c r="J599" s="190"/>
      <c r="K599" s="191"/>
      <c r="L599" s="52">
        <f t="shared" si="134"/>
        <v>0.03138263665594855</v>
      </c>
      <c r="M599" s="52">
        <f t="shared" si="135"/>
        <v>5.111259060589438E-05</v>
      </c>
      <c r="N599" s="225"/>
    </row>
    <row r="600" spans="1:14" ht="12.75">
      <c r="A600" s="33">
        <v>595</v>
      </c>
      <c r="B600" s="16"/>
      <c r="C600" s="16">
        <v>92114</v>
      </c>
      <c r="D600" s="18" t="s">
        <v>564</v>
      </c>
      <c r="E600" s="13">
        <f aca="true" t="shared" si="141" ref="E600:K600">SUM(E601:E601)</f>
        <v>0</v>
      </c>
      <c r="F600" s="13">
        <f t="shared" si="141"/>
        <v>15000</v>
      </c>
      <c r="G600" s="13">
        <f t="shared" si="141"/>
        <v>15000</v>
      </c>
      <c r="H600" s="178">
        <f t="shared" si="141"/>
        <v>0</v>
      </c>
      <c r="I600" s="186">
        <f t="shared" si="141"/>
        <v>14741.75</v>
      </c>
      <c r="J600" s="187">
        <f t="shared" si="141"/>
        <v>14741.75</v>
      </c>
      <c r="K600" s="188">
        <f t="shared" si="141"/>
        <v>0</v>
      </c>
      <c r="L600" s="226">
        <f t="shared" si="134"/>
        <v>0.9827833333333333</v>
      </c>
      <c r="M600" s="226">
        <f t="shared" si="135"/>
        <v>7.720174513979953E-05</v>
      </c>
      <c r="N600" s="225"/>
    </row>
    <row r="601" spans="1:14" ht="12.75">
      <c r="A601" s="36">
        <v>596</v>
      </c>
      <c r="B601" s="7"/>
      <c r="C601" s="7"/>
      <c r="D601" s="19" t="s">
        <v>565</v>
      </c>
      <c r="E601" s="2"/>
      <c r="F601" s="2">
        <v>15000</v>
      </c>
      <c r="G601" s="2">
        <v>15000</v>
      </c>
      <c r="H601" s="179"/>
      <c r="I601" s="189">
        <v>14741.75</v>
      </c>
      <c r="J601" s="190">
        <v>14741.75</v>
      </c>
      <c r="K601" s="191"/>
      <c r="L601" s="52">
        <f t="shared" si="134"/>
        <v>0.9827833333333333</v>
      </c>
      <c r="M601" s="52">
        <f t="shared" si="135"/>
        <v>7.720174513979953E-05</v>
      </c>
      <c r="N601" s="225"/>
    </row>
    <row r="602" spans="1:14" ht="12.75">
      <c r="A602" s="33">
        <v>597</v>
      </c>
      <c r="B602" s="16"/>
      <c r="C602" s="16">
        <v>92116</v>
      </c>
      <c r="D602" s="18" t="s">
        <v>447</v>
      </c>
      <c r="E602" s="13">
        <f aca="true" t="shared" si="142" ref="E602:K602">SUM(E603:E605)</f>
        <v>2446000</v>
      </c>
      <c r="F602" s="13">
        <f t="shared" si="142"/>
        <v>2296000</v>
      </c>
      <c r="G602" s="13">
        <f t="shared" si="142"/>
        <v>2256000</v>
      </c>
      <c r="H602" s="178">
        <f t="shared" si="142"/>
        <v>0</v>
      </c>
      <c r="I602" s="186">
        <f t="shared" si="142"/>
        <v>1113507.04</v>
      </c>
      <c r="J602" s="187">
        <f t="shared" si="142"/>
        <v>1074000</v>
      </c>
      <c r="K602" s="188">
        <f t="shared" si="142"/>
        <v>0</v>
      </c>
      <c r="L602" s="226">
        <f t="shared" si="134"/>
        <v>0.4849769337979094</v>
      </c>
      <c r="M602" s="226">
        <f t="shared" si="135"/>
        <v>0.00583137597052267</v>
      </c>
      <c r="N602" s="225"/>
    </row>
    <row r="603" spans="1:14" ht="12.75">
      <c r="A603" s="36">
        <v>598</v>
      </c>
      <c r="B603" s="7"/>
      <c r="C603" s="7"/>
      <c r="D603" s="20" t="s">
        <v>56</v>
      </c>
      <c r="E603" s="2">
        <v>2156000</v>
      </c>
      <c r="F603" s="2">
        <v>2256000</v>
      </c>
      <c r="G603" s="2">
        <v>2256000</v>
      </c>
      <c r="H603" s="179"/>
      <c r="I603" s="189">
        <v>1074000</v>
      </c>
      <c r="J603" s="190">
        <v>1074000</v>
      </c>
      <c r="K603" s="191"/>
      <c r="L603" s="52">
        <f t="shared" si="134"/>
        <v>0.47606382978723405</v>
      </c>
      <c r="M603" s="52">
        <f t="shared" si="135"/>
        <v>0.005624479744951902</v>
      </c>
      <c r="N603" s="225"/>
    </row>
    <row r="604" spans="1:14" ht="25.5">
      <c r="A604" s="33">
        <v>599</v>
      </c>
      <c r="B604" s="7"/>
      <c r="C604" s="7"/>
      <c r="D604" s="19" t="s">
        <v>256</v>
      </c>
      <c r="E604" s="2">
        <v>40000</v>
      </c>
      <c r="F604" s="2">
        <v>40000</v>
      </c>
      <c r="G604" s="2"/>
      <c r="H604" s="179"/>
      <c r="I604" s="189">
        <v>39507.04</v>
      </c>
      <c r="J604" s="190"/>
      <c r="K604" s="191"/>
      <c r="L604" s="52">
        <f t="shared" si="134"/>
        <v>0.987676</v>
      </c>
      <c r="M604" s="52">
        <f t="shared" si="135"/>
        <v>0.00020689622557076777</v>
      </c>
      <c r="N604" s="225"/>
    </row>
    <row r="605" spans="1:14" ht="38.25">
      <c r="A605" s="36">
        <v>600</v>
      </c>
      <c r="B605" s="7"/>
      <c r="C605" s="7"/>
      <c r="D605" s="19" t="s">
        <v>563</v>
      </c>
      <c r="E605" s="2">
        <v>250000</v>
      </c>
      <c r="F605" s="2"/>
      <c r="G605" s="2"/>
      <c r="H605" s="179"/>
      <c r="I605" s="189"/>
      <c r="J605" s="190"/>
      <c r="K605" s="191"/>
      <c r="L605" s="52"/>
      <c r="M605" s="52">
        <f t="shared" si="135"/>
        <v>0</v>
      </c>
      <c r="N605" s="225"/>
    </row>
    <row r="606" spans="1:14" ht="12.75">
      <c r="A606" s="33">
        <v>601</v>
      </c>
      <c r="B606" s="16"/>
      <c r="C606" s="16">
        <v>92120</v>
      </c>
      <c r="D606" s="18" t="s">
        <v>57</v>
      </c>
      <c r="E606" s="13">
        <f aca="true" t="shared" si="143" ref="E606:K606">SUM(E607:E609)</f>
        <v>360000</v>
      </c>
      <c r="F606" s="13">
        <f t="shared" si="143"/>
        <v>810000</v>
      </c>
      <c r="G606" s="13">
        <f t="shared" si="143"/>
        <v>810000</v>
      </c>
      <c r="H606" s="178">
        <f t="shared" si="143"/>
        <v>70000</v>
      </c>
      <c r="I606" s="186">
        <f t="shared" si="143"/>
        <v>8503.310000000001</v>
      </c>
      <c r="J606" s="187">
        <f t="shared" si="143"/>
        <v>8503.310000000001</v>
      </c>
      <c r="K606" s="188">
        <f t="shared" si="143"/>
        <v>6000</v>
      </c>
      <c r="L606" s="226">
        <f t="shared" si="134"/>
        <v>0.010497913580246916</v>
      </c>
      <c r="M606" s="226">
        <f t="shared" si="135"/>
        <v>4.453137324026719E-05</v>
      </c>
      <c r="N606" s="225"/>
    </row>
    <row r="607" spans="1:14" ht="12.75">
      <c r="A607" s="36">
        <v>602</v>
      </c>
      <c r="B607" s="7"/>
      <c r="C607" s="7"/>
      <c r="D607" s="19" t="s">
        <v>290</v>
      </c>
      <c r="E607" s="2">
        <v>175000</v>
      </c>
      <c r="F607" s="2">
        <v>175000</v>
      </c>
      <c r="G607" s="2">
        <v>175000</v>
      </c>
      <c r="H607" s="179">
        <v>70000</v>
      </c>
      <c r="I607" s="189">
        <v>7355.31</v>
      </c>
      <c r="J607" s="190">
        <v>7355.31</v>
      </c>
      <c r="K607" s="191">
        <v>6000</v>
      </c>
      <c r="L607" s="52">
        <f t="shared" si="134"/>
        <v>0.04203034285714286</v>
      </c>
      <c r="M607" s="52">
        <f t="shared" si="135"/>
        <v>3.851935950916404E-05</v>
      </c>
      <c r="N607" s="225"/>
    </row>
    <row r="608" spans="1:14" ht="25.5">
      <c r="A608" s="33">
        <v>603</v>
      </c>
      <c r="B608" s="7"/>
      <c r="C608" s="7"/>
      <c r="D608" s="23" t="s">
        <v>257</v>
      </c>
      <c r="E608" s="2">
        <v>185000</v>
      </c>
      <c r="F608" s="2">
        <v>185000</v>
      </c>
      <c r="G608" s="2">
        <v>185000</v>
      </c>
      <c r="H608" s="179"/>
      <c r="I608" s="189">
        <v>1148</v>
      </c>
      <c r="J608" s="190">
        <v>1148</v>
      </c>
      <c r="K608" s="191"/>
      <c r="L608" s="52">
        <f t="shared" si="134"/>
        <v>0.006205405405405405</v>
      </c>
      <c r="M608" s="52">
        <f t="shared" si="135"/>
        <v>6.01201373110315E-06</v>
      </c>
      <c r="N608" s="225"/>
    </row>
    <row r="609" spans="1:14" ht="25.5">
      <c r="A609" s="36">
        <v>604</v>
      </c>
      <c r="B609" s="7"/>
      <c r="C609" s="7"/>
      <c r="D609" s="23" t="s">
        <v>258</v>
      </c>
      <c r="E609" s="2"/>
      <c r="F609" s="2">
        <v>450000</v>
      </c>
      <c r="G609" s="2">
        <v>450000</v>
      </c>
      <c r="H609" s="179"/>
      <c r="I609" s="189"/>
      <c r="J609" s="190"/>
      <c r="K609" s="191"/>
      <c r="L609" s="52">
        <f t="shared" si="134"/>
        <v>0</v>
      </c>
      <c r="M609" s="52">
        <f t="shared" si="135"/>
        <v>0</v>
      </c>
      <c r="N609" s="225"/>
    </row>
    <row r="610" spans="1:14" ht="12.75">
      <c r="A610" s="33">
        <v>605</v>
      </c>
      <c r="B610" s="16"/>
      <c r="C610" s="16">
        <v>92195</v>
      </c>
      <c r="D610" s="18" t="s">
        <v>295</v>
      </c>
      <c r="E610" s="13">
        <f aca="true" t="shared" si="144" ref="E610:K610">SUM(E611:E612)</f>
        <v>383000</v>
      </c>
      <c r="F610" s="13">
        <f t="shared" si="144"/>
        <v>767500</v>
      </c>
      <c r="G610" s="13">
        <f t="shared" si="144"/>
        <v>517500</v>
      </c>
      <c r="H610" s="178">
        <f t="shared" si="144"/>
        <v>0</v>
      </c>
      <c r="I610" s="186">
        <f t="shared" si="144"/>
        <v>181378.05</v>
      </c>
      <c r="J610" s="187">
        <f t="shared" si="144"/>
        <v>181378.05</v>
      </c>
      <c r="K610" s="188">
        <f t="shared" si="144"/>
        <v>0</v>
      </c>
      <c r="L610" s="226">
        <f t="shared" si="134"/>
        <v>0.2363231921824104</v>
      </c>
      <c r="M610" s="226">
        <f t="shared" si="135"/>
        <v>0.0009498670096870328</v>
      </c>
      <c r="N610" s="225"/>
    </row>
    <row r="611" spans="1:14" ht="12.75">
      <c r="A611" s="36">
        <v>606</v>
      </c>
      <c r="B611" s="7"/>
      <c r="C611" s="7"/>
      <c r="D611" s="19" t="s">
        <v>290</v>
      </c>
      <c r="E611" s="2">
        <v>383000</v>
      </c>
      <c r="F611" s="2">
        <v>517500</v>
      </c>
      <c r="G611" s="2">
        <v>517500</v>
      </c>
      <c r="H611" s="179"/>
      <c r="I611" s="189">
        <v>181378.05</v>
      </c>
      <c r="J611" s="190">
        <v>181378.05</v>
      </c>
      <c r="K611" s="191"/>
      <c r="L611" s="52">
        <f t="shared" si="134"/>
        <v>0.35048898550724633</v>
      </c>
      <c r="M611" s="52">
        <f t="shared" si="135"/>
        <v>0.0009498670096870328</v>
      </c>
      <c r="N611" s="225"/>
    </row>
    <row r="612" spans="1:14" ht="63.75">
      <c r="A612" s="33">
        <v>607</v>
      </c>
      <c r="B612" s="7"/>
      <c r="C612" s="7"/>
      <c r="D612" s="19" t="s">
        <v>259</v>
      </c>
      <c r="E612" s="2"/>
      <c r="F612" s="2">
        <v>250000</v>
      </c>
      <c r="G612" s="2"/>
      <c r="H612" s="179"/>
      <c r="I612" s="189"/>
      <c r="J612" s="190"/>
      <c r="K612" s="191"/>
      <c r="L612" s="52">
        <f t="shared" si="134"/>
        <v>0</v>
      </c>
      <c r="M612" s="52">
        <f t="shared" si="135"/>
        <v>0</v>
      </c>
      <c r="N612" s="225"/>
    </row>
    <row r="613" spans="1:14" ht="38.25">
      <c r="A613" s="54">
        <v>608</v>
      </c>
      <c r="B613" s="15">
        <v>925</v>
      </c>
      <c r="C613" s="15"/>
      <c r="D613" s="5" t="s">
        <v>655</v>
      </c>
      <c r="E613" s="5">
        <f aca="true" t="shared" si="145" ref="E613:K613">E614+E616</f>
        <v>5373600</v>
      </c>
      <c r="F613" s="5">
        <f t="shared" si="145"/>
        <v>6855245</v>
      </c>
      <c r="G613" s="5">
        <f t="shared" si="145"/>
        <v>5259585</v>
      </c>
      <c r="H613" s="177">
        <f t="shared" si="145"/>
        <v>2856500</v>
      </c>
      <c r="I613" s="183">
        <f t="shared" si="145"/>
        <v>2455494.92</v>
      </c>
      <c r="J613" s="184">
        <f t="shared" si="145"/>
        <v>2250780.46</v>
      </c>
      <c r="K613" s="185">
        <f t="shared" si="145"/>
        <v>1229065.15</v>
      </c>
      <c r="L613" s="157">
        <f t="shared" si="134"/>
        <v>0.35819214630549306</v>
      </c>
      <c r="M613" s="157">
        <f t="shared" si="135"/>
        <v>0.012859293707050549</v>
      </c>
      <c r="N613" s="225"/>
    </row>
    <row r="614" spans="1:14" ht="12.75">
      <c r="A614" s="33">
        <v>609</v>
      </c>
      <c r="B614" s="16"/>
      <c r="C614" s="16">
        <v>92503</v>
      </c>
      <c r="D614" s="18" t="s">
        <v>456</v>
      </c>
      <c r="E614" s="13">
        <f aca="true" t="shared" si="146" ref="E614:K614">E615</f>
        <v>15000</v>
      </c>
      <c r="F614" s="13">
        <f t="shared" si="146"/>
        <v>14985</v>
      </c>
      <c r="G614" s="13">
        <f t="shared" si="146"/>
        <v>14985</v>
      </c>
      <c r="H614" s="178">
        <f t="shared" si="146"/>
        <v>0</v>
      </c>
      <c r="I614" s="186">
        <f t="shared" si="146"/>
        <v>0</v>
      </c>
      <c r="J614" s="187">
        <f t="shared" si="146"/>
        <v>0</v>
      </c>
      <c r="K614" s="188">
        <f t="shared" si="146"/>
        <v>0</v>
      </c>
      <c r="L614" s="226">
        <f t="shared" si="134"/>
        <v>0</v>
      </c>
      <c r="M614" s="226">
        <f t="shared" si="135"/>
        <v>0</v>
      </c>
      <c r="N614" s="225"/>
    </row>
    <row r="615" spans="1:14" ht="12.75">
      <c r="A615" s="36">
        <v>610</v>
      </c>
      <c r="B615" s="7"/>
      <c r="C615" s="7"/>
      <c r="D615" s="19" t="s">
        <v>290</v>
      </c>
      <c r="E615" s="2">
        <v>15000</v>
      </c>
      <c r="F615" s="2">
        <v>14985</v>
      </c>
      <c r="G615" s="2">
        <v>14985</v>
      </c>
      <c r="H615" s="179"/>
      <c r="I615" s="189"/>
      <c r="J615" s="190"/>
      <c r="K615" s="191"/>
      <c r="L615" s="52">
        <f t="shared" si="134"/>
        <v>0</v>
      </c>
      <c r="M615" s="52">
        <f t="shared" si="135"/>
        <v>0</v>
      </c>
      <c r="N615" s="225"/>
    </row>
    <row r="616" spans="1:14" ht="12.75">
      <c r="A616" s="33">
        <v>611</v>
      </c>
      <c r="B616" s="16"/>
      <c r="C616" s="16">
        <v>92504</v>
      </c>
      <c r="D616" s="18" t="s">
        <v>448</v>
      </c>
      <c r="E616" s="13">
        <f aca="true" t="shared" si="147" ref="E616:K616">SUM(E617:E620)</f>
        <v>5358600</v>
      </c>
      <c r="F616" s="13">
        <f t="shared" si="147"/>
        <v>6840260</v>
      </c>
      <c r="G616" s="13">
        <f t="shared" si="147"/>
        <v>5244600</v>
      </c>
      <c r="H616" s="178">
        <f t="shared" si="147"/>
        <v>2856500</v>
      </c>
      <c r="I616" s="186">
        <f t="shared" si="147"/>
        <v>2455494.92</v>
      </c>
      <c r="J616" s="187">
        <f t="shared" si="147"/>
        <v>2250780.46</v>
      </c>
      <c r="K616" s="188">
        <f t="shared" si="147"/>
        <v>1229065.15</v>
      </c>
      <c r="L616" s="226">
        <f t="shared" si="134"/>
        <v>0.35897684006163505</v>
      </c>
      <c r="M616" s="226">
        <f t="shared" si="135"/>
        <v>0.012859293707050549</v>
      </c>
      <c r="N616" s="225"/>
    </row>
    <row r="617" spans="1:14" ht="12.75">
      <c r="A617" s="36">
        <v>612</v>
      </c>
      <c r="B617" s="7"/>
      <c r="C617" s="16"/>
      <c r="D617" s="20" t="s">
        <v>58</v>
      </c>
      <c r="E617" s="2">
        <v>5144600</v>
      </c>
      <c r="F617" s="2">
        <v>5144600</v>
      </c>
      <c r="G617" s="2">
        <v>5144600</v>
      </c>
      <c r="H617" s="179">
        <v>2856500</v>
      </c>
      <c r="I617" s="189">
        <v>2250780.46</v>
      </c>
      <c r="J617" s="190">
        <v>2250780.46</v>
      </c>
      <c r="K617" s="191">
        <v>1229065.15</v>
      </c>
      <c r="L617" s="52">
        <f t="shared" si="134"/>
        <v>0.4375034910391478</v>
      </c>
      <c r="M617" s="52">
        <f t="shared" si="135"/>
        <v>0.011787215183988384</v>
      </c>
      <c r="N617" s="225"/>
    </row>
    <row r="618" spans="1:14" ht="25.5">
      <c r="A618" s="33">
        <v>613</v>
      </c>
      <c r="B618" s="7"/>
      <c r="C618" s="16"/>
      <c r="D618" s="19" t="s">
        <v>59</v>
      </c>
      <c r="E618" s="2">
        <v>214000</v>
      </c>
      <c r="F618" s="2">
        <v>195660</v>
      </c>
      <c r="G618" s="2"/>
      <c r="H618" s="179"/>
      <c r="I618" s="189">
        <v>195625.46</v>
      </c>
      <c r="J618" s="190"/>
      <c r="K618" s="191"/>
      <c r="L618" s="52">
        <f t="shared" si="134"/>
        <v>0.9998234692834509</v>
      </c>
      <c r="M618" s="52">
        <f t="shared" si="135"/>
        <v>0.0010244799230604267</v>
      </c>
      <c r="N618" s="225"/>
    </row>
    <row r="619" spans="1:14" ht="38.25">
      <c r="A619" s="36">
        <v>614</v>
      </c>
      <c r="B619" s="7"/>
      <c r="C619" s="16"/>
      <c r="D619" s="19" t="s">
        <v>260</v>
      </c>
      <c r="E619" s="2"/>
      <c r="F619" s="2">
        <v>1400000</v>
      </c>
      <c r="G619" s="2"/>
      <c r="H619" s="179"/>
      <c r="I619" s="189">
        <v>9089</v>
      </c>
      <c r="J619" s="190"/>
      <c r="K619" s="191"/>
      <c r="L619" s="52">
        <f t="shared" si="134"/>
        <v>0.006492142857142857</v>
      </c>
      <c r="M619" s="52">
        <f t="shared" si="135"/>
        <v>4.759860000173914E-05</v>
      </c>
      <c r="N619" s="225"/>
    </row>
    <row r="620" spans="1:14" ht="25.5">
      <c r="A620" s="33">
        <v>615</v>
      </c>
      <c r="B620" s="7"/>
      <c r="C620" s="16"/>
      <c r="D620" s="19" t="s">
        <v>261</v>
      </c>
      <c r="E620" s="2"/>
      <c r="F620" s="2">
        <v>100000</v>
      </c>
      <c r="G620" s="2">
        <v>100000</v>
      </c>
      <c r="H620" s="179"/>
      <c r="I620" s="189"/>
      <c r="J620" s="190"/>
      <c r="K620" s="191"/>
      <c r="L620" s="52">
        <f t="shared" si="134"/>
        <v>0</v>
      </c>
      <c r="M620" s="52">
        <f t="shared" si="135"/>
        <v>0</v>
      </c>
      <c r="N620" s="225"/>
    </row>
    <row r="621" spans="1:14" ht="19.5" customHeight="1">
      <c r="A621" s="54">
        <v>616</v>
      </c>
      <c r="B621" s="15">
        <v>926</v>
      </c>
      <c r="C621" s="15"/>
      <c r="D621" s="5" t="s">
        <v>662</v>
      </c>
      <c r="E621" s="5">
        <f aca="true" t="shared" si="148" ref="E621:K621">E622+E630+E632</f>
        <v>12471110</v>
      </c>
      <c r="F621" s="5">
        <f t="shared" si="148"/>
        <v>12840235</v>
      </c>
      <c r="G621" s="5">
        <f t="shared" si="148"/>
        <v>2978068</v>
      </c>
      <c r="H621" s="177">
        <f t="shared" si="148"/>
        <v>0</v>
      </c>
      <c r="I621" s="183">
        <f t="shared" si="148"/>
        <v>6662149.24</v>
      </c>
      <c r="J621" s="184">
        <f t="shared" si="148"/>
        <v>1584162.4100000001</v>
      </c>
      <c r="K621" s="185">
        <f t="shared" si="148"/>
        <v>0</v>
      </c>
      <c r="L621" s="157">
        <f t="shared" si="134"/>
        <v>0.5188494790009684</v>
      </c>
      <c r="M621" s="157">
        <f t="shared" si="135"/>
        <v>0.034889314206915</v>
      </c>
      <c r="N621" s="225"/>
    </row>
    <row r="622" spans="1:14" ht="12.75">
      <c r="A622" s="33">
        <v>617</v>
      </c>
      <c r="B622" s="16"/>
      <c r="C622" s="16">
        <v>92601</v>
      </c>
      <c r="D622" s="18" t="s">
        <v>610</v>
      </c>
      <c r="E622" s="13">
        <f aca="true" t="shared" si="149" ref="E622:K622">SUM(E623:E629)</f>
        <v>9554110</v>
      </c>
      <c r="F622" s="13">
        <f t="shared" si="149"/>
        <v>9862167</v>
      </c>
      <c r="G622" s="13">
        <f t="shared" si="149"/>
        <v>0</v>
      </c>
      <c r="H622" s="178">
        <f t="shared" si="149"/>
        <v>0</v>
      </c>
      <c r="I622" s="186">
        <f t="shared" si="149"/>
        <v>5077986.83</v>
      </c>
      <c r="J622" s="187">
        <f t="shared" si="149"/>
        <v>0</v>
      </c>
      <c r="K622" s="188">
        <f t="shared" si="149"/>
        <v>0</v>
      </c>
      <c r="L622" s="226">
        <f t="shared" si="134"/>
        <v>0.5148956441317614</v>
      </c>
      <c r="M622" s="226">
        <f t="shared" si="135"/>
        <v>0.026593141592614077</v>
      </c>
      <c r="N622" s="225"/>
    </row>
    <row r="623" spans="1:14" ht="25.5">
      <c r="A623" s="36">
        <v>618</v>
      </c>
      <c r="B623" s="16"/>
      <c r="C623" s="16"/>
      <c r="D623" s="23" t="s">
        <v>277</v>
      </c>
      <c r="E623" s="1">
        <v>6125000</v>
      </c>
      <c r="F623" s="1">
        <v>6130729</v>
      </c>
      <c r="G623" s="1"/>
      <c r="H623" s="179"/>
      <c r="I623" s="189">
        <v>4214780.79</v>
      </c>
      <c r="J623" s="190"/>
      <c r="K623" s="191"/>
      <c r="L623" s="52">
        <f t="shared" si="134"/>
        <v>0.6874844394524697</v>
      </c>
      <c r="M623" s="52">
        <f t="shared" si="135"/>
        <v>0.02207257838246497</v>
      </c>
      <c r="N623" s="225"/>
    </row>
    <row r="624" spans="1:14" ht="25.5">
      <c r="A624" s="33">
        <v>619</v>
      </c>
      <c r="B624" s="16"/>
      <c r="C624" s="16"/>
      <c r="D624" s="23" t="s">
        <v>275</v>
      </c>
      <c r="E624" s="1">
        <v>1627000</v>
      </c>
      <c r="F624" s="1">
        <v>1627328</v>
      </c>
      <c r="G624" s="1"/>
      <c r="H624" s="179"/>
      <c r="I624" s="189">
        <v>151576.25</v>
      </c>
      <c r="J624" s="190"/>
      <c r="K624" s="191"/>
      <c r="L624" s="52">
        <f t="shared" si="134"/>
        <v>0.09314425241868879</v>
      </c>
      <c r="M624" s="52">
        <f t="shared" si="135"/>
        <v>0.0007937965995724075</v>
      </c>
      <c r="N624" s="225"/>
    </row>
    <row r="625" spans="1:14" ht="25.5">
      <c r="A625" s="36">
        <v>620</v>
      </c>
      <c r="B625" s="16"/>
      <c r="C625" s="16"/>
      <c r="D625" s="23" t="s">
        <v>276</v>
      </c>
      <c r="E625" s="1">
        <v>902110</v>
      </c>
      <c r="F625" s="1">
        <v>902110</v>
      </c>
      <c r="G625" s="1"/>
      <c r="H625" s="179"/>
      <c r="I625" s="189">
        <v>681739.79</v>
      </c>
      <c r="J625" s="190"/>
      <c r="K625" s="191"/>
      <c r="L625" s="52">
        <f t="shared" si="134"/>
        <v>0.7557169192227112</v>
      </c>
      <c r="M625" s="52">
        <f t="shared" si="135"/>
        <v>0.003570234301846148</v>
      </c>
      <c r="N625" s="225"/>
    </row>
    <row r="626" spans="1:14" ht="25.5">
      <c r="A626" s="33">
        <v>621</v>
      </c>
      <c r="B626" s="16"/>
      <c r="C626" s="16"/>
      <c r="D626" s="23" t="s">
        <v>262</v>
      </c>
      <c r="E626" s="1">
        <v>900000</v>
      </c>
      <c r="F626" s="1">
        <v>900000</v>
      </c>
      <c r="G626" s="1"/>
      <c r="H626" s="179"/>
      <c r="I626" s="189">
        <v>29890</v>
      </c>
      <c r="J626" s="190"/>
      <c r="K626" s="191"/>
      <c r="L626" s="52">
        <f t="shared" si="134"/>
        <v>0.03321111111111111</v>
      </c>
      <c r="M626" s="52">
        <f t="shared" si="135"/>
        <v>0.00015653230873055154</v>
      </c>
      <c r="N626" s="225"/>
    </row>
    <row r="627" spans="1:14" ht="38.25">
      <c r="A627" s="36">
        <v>622</v>
      </c>
      <c r="B627" s="16"/>
      <c r="C627" s="16"/>
      <c r="D627" s="23" t="s">
        <v>263</v>
      </c>
      <c r="E627" s="1"/>
      <c r="F627" s="1">
        <v>106000</v>
      </c>
      <c r="G627" s="1"/>
      <c r="H627" s="179"/>
      <c r="I627" s="189"/>
      <c r="J627" s="190"/>
      <c r="K627" s="191"/>
      <c r="L627" s="52">
        <f t="shared" si="134"/>
        <v>0</v>
      </c>
      <c r="M627" s="52">
        <f t="shared" si="135"/>
        <v>0</v>
      </c>
      <c r="N627" s="225"/>
    </row>
    <row r="628" spans="1:14" ht="25.5">
      <c r="A628" s="33">
        <v>623</v>
      </c>
      <c r="B628" s="16"/>
      <c r="C628" s="16"/>
      <c r="D628" s="23" t="s">
        <v>264</v>
      </c>
      <c r="E628" s="1"/>
      <c r="F628" s="1">
        <v>96000</v>
      </c>
      <c r="G628" s="1"/>
      <c r="H628" s="179"/>
      <c r="I628" s="189"/>
      <c r="J628" s="190"/>
      <c r="K628" s="191"/>
      <c r="L628" s="52">
        <f t="shared" si="134"/>
        <v>0</v>
      </c>
      <c r="M628" s="52">
        <f t="shared" si="135"/>
        <v>0</v>
      </c>
      <c r="N628" s="225"/>
    </row>
    <row r="629" spans="1:14" ht="25.5">
      <c r="A629" s="36">
        <v>624</v>
      </c>
      <c r="B629" s="16"/>
      <c r="C629" s="16"/>
      <c r="D629" s="23" t="s">
        <v>265</v>
      </c>
      <c r="E629" s="1"/>
      <c r="F629" s="1">
        <v>100000</v>
      </c>
      <c r="G629" s="1"/>
      <c r="H629" s="179"/>
      <c r="I629" s="189"/>
      <c r="J629" s="190"/>
      <c r="K629" s="191"/>
      <c r="L629" s="52">
        <f t="shared" si="134"/>
        <v>0</v>
      </c>
      <c r="M629" s="52">
        <f t="shared" si="135"/>
        <v>0</v>
      </c>
      <c r="N629" s="225"/>
    </row>
    <row r="630" spans="1:14" ht="12.75">
      <c r="A630" s="33">
        <v>625</v>
      </c>
      <c r="B630" s="16"/>
      <c r="C630" s="16">
        <v>92604</v>
      </c>
      <c r="D630" s="18" t="s">
        <v>450</v>
      </c>
      <c r="E630" s="13">
        <f aca="true" t="shared" si="150" ref="E630:K630">E631</f>
        <v>2300000</v>
      </c>
      <c r="F630" s="13">
        <f t="shared" si="150"/>
        <v>2300000</v>
      </c>
      <c r="G630" s="13">
        <f t="shared" si="150"/>
        <v>2300000</v>
      </c>
      <c r="H630" s="178">
        <f t="shared" si="150"/>
        <v>0</v>
      </c>
      <c r="I630" s="186">
        <f t="shared" si="150"/>
        <v>1238300</v>
      </c>
      <c r="J630" s="187">
        <f t="shared" si="150"/>
        <v>1238300</v>
      </c>
      <c r="K630" s="188">
        <f t="shared" si="150"/>
        <v>0</v>
      </c>
      <c r="L630" s="226">
        <f t="shared" si="134"/>
        <v>0.5383913043478261</v>
      </c>
      <c r="M630" s="226">
        <f t="shared" si="135"/>
        <v>0.0064849099331228495</v>
      </c>
      <c r="N630" s="225"/>
    </row>
    <row r="631" spans="1:14" ht="25.5">
      <c r="A631" s="36">
        <v>626</v>
      </c>
      <c r="B631" s="16"/>
      <c r="C631" s="16"/>
      <c r="D631" s="20" t="s">
        <v>278</v>
      </c>
      <c r="E631" s="2">
        <v>2300000</v>
      </c>
      <c r="F631" s="2">
        <v>2300000</v>
      </c>
      <c r="G631" s="2">
        <v>2300000</v>
      </c>
      <c r="H631" s="179"/>
      <c r="I631" s="189">
        <v>1238300</v>
      </c>
      <c r="J631" s="190">
        <v>1238300</v>
      </c>
      <c r="K631" s="191"/>
      <c r="L631" s="52">
        <f t="shared" si="134"/>
        <v>0.5383913043478261</v>
      </c>
      <c r="M631" s="52">
        <f t="shared" si="135"/>
        <v>0.0064849099331228495</v>
      </c>
      <c r="N631" s="225"/>
    </row>
    <row r="632" spans="1:14" ht="12.75">
      <c r="A632" s="33">
        <v>627</v>
      </c>
      <c r="B632" s="16"/>
      <c r="C632" s="16">
        <v>92695</v>
      </c>
      <c r="D632" s="18" t="s">
        <v>295</v>
      </c>
      <c r="E632" s="13">
        <f aca="true" t="shared" si="151" ref="E632:K632">SUM(E633:E635)</f>
        <v>617000</v>
      </c>
      <c r="F632" s="13">
        <f t="shared" si="151"/>
        <v>678068</v>
      </c>
      <c r="G632" s="13">
        <f t="shared" si="151"/>
        <v>678068</v>
      </c>
      <c r="H632" s="178">
        <f t="shared" si="151"/>
        <v>0</v>
      </c>
      <c r="I632" s="186">
        <f t="shared" si="151"/>
        <v>345862.41000000003</v>
      </c>
      <c r="J632" s="187">
        <f t="shared" si="151"/>
        <v>345862.41000000003</v>
      </c>
      <c r="K632" s="188">
        <f t="shared" si="151"/>
        <v>0</v>
      </c>
      <c r="L632" s="226">
        <f t="shared" si="134"/>
        <v>0.5100703911702071</v>
      </c>
      <c r="M632" s="226">
        <f t="shared" si="135"/>
        <v>0.0018112626811780728</v>
      </c>
      <c r="N632" s="225"/>
    </row>
    <row r="633" spans="1:14" ht="12.75">
      <c r="A633" s="36">
        <v>628</v>
      </c>
      <c r="B633" s="7"/>
      <c r="C633" s="7"/>
      <c r="D633" s="19" t="s">
        <v>290</v>
      </c>
      <c r="E633" s="2">
        <v>497000</v>
      </c>
      <c r="F633" s="2">
        <v>497000</v>
      </c>
      <c r="G633" s="2">
        <v>497000</v>
      </c>
      <c r="H633" s="179"/>
      <c r="I633" s="189">
        <v>297178.51</v>
      </c>
      <c r="J633" s="190">
        <v>297178.51</v>
      </c>
      <c r="K633" s="191"/>
      <c r="L633" s="52">
        <f t="shared" si="134"/>
        <v>0.5979446881287727</v>
      </c>
      <c r="M633" s="52">
        <f t="shared" si="135"/>
        <v>0.0015563077375511977</v>
      </c>
      <c r="N633" s="225"/>
    </row>
    <row r="634" spans="1:14" ht="38.25">
      <c r="A634" s="33">
        <v>629</v>
      </c>
      <c r="B634" s="7"/>
      <c r="C634" s="7"/>
      <c r="D634" s="19" t="s">
        <v>266</v>
      </c>
      <c r="E634" s="2">
        <v>120000</v>
      </c>
      <c r="F634" s="2">
        <v>120000</v>
      </c>
      <c r="G634" s="2">
        <v>120000</v>
      </c>
      <c r="H634" s="179"/>
      <c r="I634" s="189"/>
      <c r="J634" s="190"/>
      <c r="K634" s="191"/>
      <c r="L634" s="52">
        <f t="shared" si="134"/>
        <v>0</v>
      </c>
      <c r="M634" s="52">
        <f t="shared" si="135"/>
        <v>0</v>
      </c>
      <c r="N634" s="225"/>
    </row>
    <row r="635" spans="1:14" ht="25.5">
      <c r="A635" s="36">
        <v>630</v>
      </c>
      <c r="B635" s="7"/>
      <c r="C635" s="7"/>
      <c r="D635" s="19" t="s">
        <v>267</v>
      </c>
      <c r="E635" s="2"/>
      <c r="F635" s="2">
        <v>61068</v>
      </c>
      <c r="G635" s="2">
        <v>61068</v>
      </c>
      <c r="H635" s="179"/>
      <c r="I635" s="189">
        <v>48683.9</v>
      </c>
      <c r="J635" s="190">
        <v>48683.9</v>
      </c>
      <c r="K635" s="191"/>
      <c r="L635" s="52">
        <f t="shared" si="134"/>
        <v>0.7972080303923496</v>
      </c>
      <c r="M635" s="52">
        <f t="shared" si="135"/>
        <v>0.00025495494362687515</v>
      </c>
      <c r="N635" s="225"/>
    </row>
    <row r="636" spans="1:14" ht="19.5" customHeight="1">
      <c r="A636" s="53">
        <v>631</v>
      </c>
      <c r="B636" s="250" t="s">
        <v>689</v>
      </c>
      <c r="C636" s="250"/>
      <c r="D636" s="31" t="s">
        <v>451</v>
      </c>
      <c r="E636" s="6">
        <f aca="true" t="shared" si="152" ref="E636:K636">E6+E15+E20+E59+E62+E93+E109+E140+E143+E163+E167+E170+E176+E352+E355+E383+E445+E474+E520+E584+E613+E621</f>
        <v>642974893</v>
      </c>
      <c r="F636" s="6">
        <f t="shared" si="152"/>
        <v>662076559</v>
      </c>
      <c r="G636" s="6">
        <f t="shared" si="152"/>
        <v>374718580</v>
      </c>
      <c r="H636" s="180">
        <f t="shared" si="152"/>
        <v>181462493</v>
      </c>
      <c r="I636" s="192">
        <f t="shared" si="152"/>
        <v>190950994.35</v>
      </c>
      <c r="J636" s="193">
        <f t="shared" si="152"/>
        <v>162284234.21</v>
      </c>
      <c r="K636" s="194">
        <f t="shared" si="152"/>
        <v>87181118.55</v>
      </c>
      <c r="L636" s="227">
        <f t="shared" si="134"/>
        <v>0.2884122564895097</v>
      </c>
      <c r="M636" s="227">
        <f t="shared" si="135"/>
        <v>1</v>
      </c>
      <c r="N636" s="225"/>
    </row>
    <row r="637" spans="1:13" ht="12.75">
      <c r="A637" s="36">
        <v>632</v>
      </c>
      <c r="B637" s="251"/>
      <c r="C637" s="251"/>
      <c r="D637" s="23"/>
      <c r="E637" s="2"/>
      <c r="F637" s="2"/>
      <c r="G637" s="2"/>
      <c r="H637" s="179"/>
      <c r="I637" s="189"/>
      <c r="J637" s="190"/>
      <c r="K637" s="191"/>
      <c r="L637" s="52"/>
      <c r="M637" s="52"/>
    </row>
    <row r="638" spans="1:14" ht="19.5" customHeight="1">
      <c r="A638" s="53">
        <v>633</v>
      </c>
      <c r="B638" s="250" t="s">
        <v>695</v>
      </c>
      <c r="C638" s="250"/>
      <c r="D638" s="31" t="s">
        <v>452</v>
      </c>
      <c r="E638" s="6">
        <f aca="true" t="shared" si="153" ref="E638:K638">SUM(E639:E641)</f>
        <v>32000000</v>
      </c>
      <c r="F638" s="6">
        <f t="shared" si="153"/>
        <v>29327405</v>
      </c>
      <c r="G638" s="6">
        <f t="shared" si="153"/>
        <v>29327405</v>
      </c>
      <c r="H638" s="180">
        <f t="shared" si="153"/>
        <v>0</v>
      </c>
      <c r="I638" s="192">
        <f t="shared" si="153"/>
        <v>6794546.55</v>
      </c>
      <c r="J638" s="193">
        <f t="shared" si="153"/>
        <v>6794546.55</v>
      </c>
      <c r="K638" s="194">
        <f t="shared" si="153"/>
        <v>0</v>
      </c>
      <c r="L638" s="227">
        <f t="shared" si="134"/>
        <v>0.23167909162095998</v>
      </c>
      <c r="M638" s="227"/>
      <c r="N638" s="225"/>
    </row>
    <row r="639" spans="1:14" ht="38.25">
      <c r="A639" s="36">
        <v>634</v>
      </c>
      <c r="B639" s="7"/>
      <c r="C639" s="7" t="s">
        <v>268</v>
      </c>
      <c r="D639" s="19" t="s">
        <v>269</v>
      </c>
      <c r="E639" s="2"/>
      <c r="F639" s="2">
        <v>1111630</v>
      </c>
      <c r="G639" s="2">
        <v>1111630</v>
      </c>
      <c r="H639" s="179"/>
      <c r="I639" s="189">
        <v>555814.65</v>
      </c>
      <c r="J639" s="190">
        <v>555814.65</v>
      </c>
      <c r="K639" s="191"/>
      <c r="L639" s="52">
        <f t="shared" si="134"/>
        <v>0.49999968514703635</v>
      </c>
      <c r="M639" s="52"/>
      <c r="N639" s="225"/>
    </row>
    <row r="640" spans="1:14" ht="38.25">
      <c r="A640" s="33">
        <v>635</v>
      </c>
      <c r="B640" s="7"/>
      <c r="C640" s="7" t="s">
        <v>270</v>
      </c>
      <c r="D640" s="19" t="s">
        <v>272</v>
      </c>
      <c r="E640" s="2">
        <v>27862000</v>
      </c>
      <c r="F640" s="2">
        <v>24230775</v>
      </c>
      <c r="G640" s="2">
        <v>24230775</v>
      </c>
      <c r="H640" s="179"/>
      <c r="I640" s="189">
        <v>4173766.9</v>
      </c>
      <c r="J640" s="190">
        <v>4173766.9</v>
      </c>
      <c r="K640" s="191"/>
      <c r="L640" s="52">
        <f t="shared" si="134"/>
        <v>0.1722506564482564</v>
      </c>
      <c r="M640" s="52"/>
      <c r="N640" s="225"/>
    </row>
    <row r="641" spans="1:14" ht="25.5">
      <c r="A641" s="36">
        <v>636</v>
      </c>
      <c r="B641" s="7"/>
      <c r="C641" s="7" t="s">
        <v>566</v>
      </c>
      <c r="D641" s="19" t="s">
        <v>453</v>
      </c>
      <c r="E641" s="2">
        <v>4138000</v>
      </c>
      <c r="F641" s="2">
        <v>3985000</v>
      </c>
      <c r="G641" s="2">
        <v>3985000</v>
      </c>
      <c r="H641" s="179"/>
      <c r="I641" s="189">
        <v>2064965</v>
      </c>
      <c r="J641" s="190">
        <v>2064965</v>
      </c>
      <c r="K641" s="191"/>
      <c r="L641" s="52">
        <f t="shared" si="134"/>
        <v>0.5181844416562108</v>
      </c>
      <c r="M641" s="52"/>
      <c r="N641" s="225"/>
    </row>
    <row r="642" spans="1:14" ht="19.5" customHeight="1" thickBot="1">
      <c r="A642" s="53">
        <v>637</v>
      </c>
      <c r="B642" s="250" t="s">
        <v>665</v>
      </c>
      <c r="C642" s="250"/>
      <c r="D642" s="31" t="s">
        <v>658</v>
      </c>
      <c r="E642" s="6">
        <f>E638+E636</f>
        <v>674974893</v>
      </c>
      <c r="F642" s="6">
        <f>F638+F636</f>
        <v>691403964</v>
      </c>
      <c r="G642" s="6">
        <f>G638+G636</f>
        <v>404045985</v>
      </c>
      <c r="H642" s="180">
        <f>H636+H638</f>
        <v>181462493</v>
      </c>
      <c r="I642" s="195">
        <f>I638+I636</f>
        <v>197745540.9</v>
      </c>
      <c r="J642" s="193">
        <f>J638+J636</f>
        <v>169078780.76000002</v>
      </c>
      <c r="K642" s="194">
        <f>K638+K636</f>
        <v>87181118.55</v>
      </c>
      <c r="L642" s="227">
        <f t="shared" si="134"/>
        <v>0.286005795737671</v>
      </c>
      <c r="M642" s="227"/>
      <c r="N642" s="225"/>
    </row>
    <row r="643" spans="1:20" s="39" customFormat="1" ht="12.75">
      <c r="A643" s="34"/>
      <c r="C643" s="40"/>
      <c r="E643" s="41">
        <v>674974893</v>
      </c>
      <c r="F643" s="41">
        <v>691403964</v>
      </c>
      <c r="G643" s="41">
        <v>404045985</v>
      </c>
      <c r="H643" s="41">
        <v>181462493</v>
      </c>
      <c r="I643" s="196">
        <v>197745540.9</v>
      </c>
      <c r="J643" s="196">
        <v>169078780.76</v>
      </c>
      <c r="K643" s="196">
        <v>87181118.55</v>
      </c>
      <c r="L643" s="42"/>
      <c r="M643" s="42"/>
      <c r="N643" s="213"/>
      <c r="O643" s="213"/>
      <c r="P643" s="213"/>
      <c r="Q643" s="213"/>
      <c r="R643" s="213"/>
      <c r="S643" s="213"/>
      <c r="T643" s="213"/>
    </row>
    <row r="644" spans="1:20" s="39" customFormat="1" ht="12.75">
      <c r="A644" s="34"/>
      <c r="C644" s="40"/>
      <c r="E644" s="41">
        <f aca="true" t="shared" si="154" ref="E644:K644">E642-E643</f>
        <v>0</v>
      </c>
      <c r="F644" s="41">
        <f t="shared" si="154"/>
        <v>0</v>
      </c>
      <c r="G644" s="41">
        <f t="shared" si="154"/>
        <v>0</v>
      </c>
      <c r="H644" s="41">
        <f t="shared" si="154"/>
        <v>0</v>
      </c>
      <c r="I644" s="196">
        <f t="shared" si="154"/>
        <v>0</v>
      </c>
      <c r="J644" s="196">
        <f t="shared" si="154"/>
        <v>0</v>
      </c>
      <c r="K644" s="196">
        <f t="shared" si="154"/>
        <v>0</v>
      </c>
      <c r="L644" s="42"/>
      <c r="M644" s="42"/>
      <c r="N644" s="213"/>
      <c r="O644" s="213"/>
      <c r="P644" s="213"/>
      <c r="Q644" s="213"/>
      <c r="R644" s="213"/>
      <c r="S644" s="213"/>
      <c r="T644" s="213"/>
    </row>
    <row r="645" spans="1:13" s="213" customFormat="1" ht="12.75">
      <c r="A645" s="212"/>
      <c r="C645" s="214"/>
      <c r="E645" s="196"/>
      <c r="F645" s="196"/>
      <c r="G645" s="196"/>
      <c r="H645" s="196"/>
      <c r="I645" s="196"/>
      <c r="J645" s="196"/>
      <c r="K645" s="196"/>
      <c r="L645" s="215"/>
      <c r="M645" s="215"/>
    </row>
    <row r="646" spans="1:13" s="213" customFormat="1" ht="12.75">
      <c r="A646" s="212"/>
      <c r="C646" s="214"/>
      <c r="E646" s="196"/>
      <c r="F646" s="196"/>
      <c r="G646" s="196"/>
      <c r="H646" s="230" t="s">
        <v>271</v>
      </c>
      <c r="I646" s="196"/>
      <c r="J646" s="196"/>
      <c r="K646" s="196"/>
      <c r="L646" s="215"/>
      <c r="M646" s="215"/>
    </row>
    <row r="647" spans="3:13" s="213" customFormat="1" ht="12.75">
      <c r="C647" s="214"/>
      <c r="E647" s="196"/>
      <c r="F647" s="196"/>
      <c r="G647" s="196"/>
      <c r="H647" s="196" t="s">
        <v>282</v>
      </c>
      <c r="I647" s="196">
        <v>28666760.14</v>
      </c>
      <c r="J647" s="196"/>
      <c r="K647" s="196"/>
      <c r="L647" s="215"/>
      <c r="M647" s="215"/>
    </row>
    <row r="648" spans="3:13" s="213" customFormat="1" ht="12.75">
      <c r="C648" s="214"/>
      <c r="E648" s="196"/>
      <c r="F648" s="196"/>
      <c r="G648" s="196"/>
      <c r="H648" s="196" t="s">
        <v>283</v>
      </c>
      <c r="I648" s="196">
        <f>I642-J642</f>
        <v>28666760.139999986</v>
      </c>
      <c r="J648" s="196"/>
      <c r="K648" s="196"/>
      <c r="L648" s="215"/>
      <c r="M648" s="215"/>
    </row>
    <row r="649" spans="3:13" s="213" customFormat="1" ht="12.75">
      <c r="C649" s="214"/>
      <c r="E649" s="196"/>
      <c r="F649" s="196"/>
      <c r="G649" s="196"/>
      <c r="H649" s="196" t="s">
        <v>284</v>
      </c>
      <c r="I649" s="196">
        <f>I647-I648</f>
        <v>0</v>
      </c>
      <c r="J649" s="196"/>
      <c r="K649" s="196"/>
      <c r="L649" s="215"/>
      <c r="M649" s="215"/>
    </row>
    <row r="650" spans="3:13" s="213" customFormat="1" ht="12.75">
      <c r="C650" s="214"/>
      <c r="E650" s="196"/>
      <c r="F650" s="196"/>
      <c r="G650" s="196"/>
      <c r="H650" s="196"/>
      <c r="I650" s="196"/>
      <c r="J650" s="196"/>
      <c r="K650" s="196"/>
      <c r="L650" s="215"/>
      <c r="M650" s="215"/>
    </row>
    <row r="651" spans="3:13" s="213" customFormat="1" ht="12.75">
      <c r="C651" s="214"/>
      <c r="E651" s="196"/>
      <c r="F651" s="196"/>
      <c r="G651" s="196"/>
      <c r="H651" s="196"/>
      <c r="I651" s="196"/>
      <c r="J651" s="196"/>
      <c r="K651" s="196"/>
      <c r="L651" s="215"/>
      <c r="M651" s="215"/>
    </row>
    <row r="652" spans="3:13" s="213" customFormat="1" ht="12.75">
      <c r="C652" s="214"/>
      <c r="E652" s="196"/>
      <c r="F652" s="196"/>
      <c r="G652" s="196"/>
      <c r="H652" s="196"/>
      <c r="I652" s="196"/>
      <c r="J652" s="196"/>
      <c r="K652" s="196"/>
      <c r="L652" s="215"/>
      <c r="M652" s="215"/>
    </row>
    <row r="653" spans="3:13" s="213" customFormat="1" ht="12.75">
      <c r="C653" s="214"/>
      <c r="E653" s="196"/>
      <c r="F653" s="196"/>
      <c r="G653" s="196"/>
      <c r="H653" s="196"/>
      <c r="I653" s="196"/>
      <c r="J653" s="196"/>
      <c r="K653" s="196"/>
      <c r="L653" s="215"/>
      <c r="M653" s="215"/>
    </row>
    <row r="654" spans="3:13" s="213" customFormat="1" ht="12.75">
      <c r="C654" s="214"/>
      <c r="E654" s="196"/>
      <c r="F654" s="196"/>
      <c r="G654" s="196"/>
      <c r="H654" s="196"/>
      <c r="I654" s="196"/>
      <c r="J654" s="196"/>
      <c r="K654" s="196"/>
      <c r="L654" s="215"/>
      <c r="M654" s="215"/>
    </row>
    <row r="655" spans="3:13" s="213" customFormat="1" ht="12.75">
      <c r="C655" s="214"/>
      <c r="E655" s="196"/>
      <c r="F655" s="196"/>
      <c r="G655" s="196"/>
      <c r="H655" s="196"/>
      <c r="I655" s="196"/>
      <c r="J655" s="196"/>
      <c r="K655" s="196"/>
      <c r="L655" s="215"/>
      <c r="M655" s="215"/>
    </row>
    <row r="656" spans="3:13" s="213" customFormat="1" ht="12.75">
      <c r="C656" s="214"/>
      <c r="E656" s="196"/>
      <c r="F656" s="196"/>
      <c r="G656" s="196"/>
      <c r="H656" s="196"/>
      <c r="I656" s="196"/>
      <c r="J656" s="196"/>
      <c r="K656" s="196"/>
      <c r="L656" s="215"/>
      <c r="M656" s="215"/>
    </row>
    <row r="657" spans="3:13" s="213" customFormat="1" ht="12.75">
      <c r="C657" s="214"/>
      <c r="E657" s="196"/>
      <c r="F657" s="196"/>
      <c r="G657" s="196"/>
      <c r="H657" s="196"/>
      <c r="I657" s="196"/>
      <c r="J657" s="196"/>
      <c r="K657" s="196"/>
      <c r="L657" s="215"/>
      <c r="M657" s="215"/>
    </row>
    <row r="658" spans="3:13" s="213" customFormat="1" ht="12.75">
      <c r="C658" s="214"/>
      <c r="E658" s="196"/>
      <c r="F658" s="196"/>
      <c r="G658" s="196"/>
      <c r="H658" s="196"/>
      <c r="I658" s="196"/>
      <c r="J658" s="196"/>
      <c r="K658" s="196"/>
      <c r="L658" s="215"/>
      <c r="M658" s="215"/>
    </row>
    <row r="659" spans="3:13" s="213" customFormat="1" ht="12.75">
      <c r="C659" s="214"/>
      <c r="E659" s="196"/>
      <c r="F659" s="196"/>
      <c r="G659" s="196"/>
      <c r="H659" s="196"/>
      <c r="I659" s="196"/>
      <c r="J659" s="196"/>
      <c r="K659" s="196"/>
      <c r="L659" s="215"/>
      <c r="M659" s="215"/>
    </row>
    <row r="660" spans="3:13" s="213" customFormat="1" ht="12.75">
      <c r="C660" s="214"/>
      <c r="E660" s="196"/>
      <c r="F660" s="196"/>
      <c r="G660" s="196"/>
      <c r="H660" s="196"/>
      <c r="I660" s="196"/>
      <c r="J660" s="196"/>
      <c r="K660" s="196"/>
      <c r="L660" s="215"/>
      <c r="M660" s="215"/>
    </row>
    <row r="661" spans="3:13" s="213" customFormat="1" ht="12.75">
      <c r="C661" s="214"/>
      <c r="E661" s="196"/>
      <c r="F661" s="196"/>
      <c r="G661" s="196"/>
      <c r="H661" s="196"/>
      <c r="I661" s="196"/>
      <c r="J661" s="196"/>
      <c r="K661" s="196"/>
      <c r="L661" s="215"/>
      <c r="M661" s="215"/>
    </row>
    <row r="662" spans="3:13" s="213" customFormat="1" ht="12.75">
      <c r="C662" s="214"/>
      <c r="E662" s="196"/>
      <c r="F662" s="196"/>
      <c r="G662" s="196"/>
      <c r="H662" s="196"/>
      <c r="I662" s="196"/>
      <c r="J662" s="196"/>
      <c r="K662" s="196"/>
      <c r="L662" s="215"/>
      <c r="M662" s="215"/>
    </row>
    <row r="663" spans="1:20" s="218" customFormat="1" ht="12.75">
      <c r="A663" s="213"/>
      <c r="B663" s="213"/>
      <c r="C663" s="214"/>
      <c r="D663" s="213"/>
      <c r="E663" s="216"/>
      <c r="F663" s="216"/>
      <c r="G663" s="216"/>
      <c r="H663" s="216"/>
      <c r="I663" s="216"/>
      <c r="J663" s="216"/>
      <c r="K663" s="216"/>
      <c r="L663" s="217"/>
      <c r="M663" s="217"/>
      <c r="N663" s="228"/>
      <c r="O663" s="228"/>
      <c r="P663" s="228"/>
      <c r="Q663" s="228"/>
      <c r="R663" s="228"/>
      <c r="S663" s="228"/>
      <c r="T663" s="228"/>
    </row>
    <row r="664" spans="1:20" s="218" customFormat="1" ht="12.75">
      <c r="A664" s="213"/>
      <c r="B664" s="213"/>
      <c r="C664" s="214"/>
      <c r="D664" s="213"/>
      <c r="E664" s="216"/>
      <c r="F664" s="216"/>
      <c r="G664" s="216"/>
      <c r="H664" s="216"/>
      <c r="I664" s="216"/>
      <c r="J664" s="216"/>
      <c r="K664" s="216"/>
      <c r="L664" s="217"/>
      <c r="M664" s="217"/>
      <c r="N664" s="228"/>
      <c r="O664" s="228"/>
      <c r="P664" s="228"/>
      <c r="Q664" s="228"/>
      <c r="R664" s="228"/>
      <c r="S664" s="228"/>
      <c r="T664" s="228"/>
    </row>
    <row r="665" spans="1:13" ht="12.75">
      <c r="A665" s="43"/>
      <c r="B665" s="43"/>
      <c r="C665" s="44"/>
      <c r="D665" s="39"/>
      <c r="L665" s="47"/>
      <c r="M665" s="47"/>
    </row>
    <row r="666" spans="1:13" ht="12.75">
      <c r="A666" s="43"/>
      <c r="B666" s="43"/>
      <c r="C666" s="44"/>
      <c r="D666" s="39"/>
      <c r="L666" s="47"/>
      <c r="M666" s="47"/>
    </row>
    <row r="667" spans="1:13" ht="12.75">
      <c r="A667" s="43"/>
      <c r="B667" s="43"/>
      <c r="C667" s="44"/>
      <c r="D667" s="39"/>
      <c r="L667" s="47"/>
      <c r="M667" s="47"/>
    </row>
    <row r="668" spans="1:13" ht="12.75">
      <c r="A668" s="43"/>
      <c r="B668" s="43"/>
      <c r="C668" s="44"/>
      <c r="D668" s="39"/>
      <c r="L668" s="47"/>
      <c r="M668" s="47"/>
    </row>
    <row r="669" spans="1:13" ht="12.75">
      <c r="A669" s="43"/>
      <c r="B669" s="43"/>
      <c r="C669" s="44"/>
      <c r="D669" s="39"/>
      <c r="L669" s="47"/>
      <c r="M669" s="47"/>
    </row>
    <row r="670" spans="1:13" ht="12.75">
      <c r="A670" s="43"/>
      <c r="B670" s="43"/>
      <c r="C670" s="44"/>
      <c r="D670" s="39"/>
      <c r="L670" s="47"/>
      <c r="M670" s="47"/>
    </row>
    <row r="671" spans="1:13" ht="12.75">
      <c r="A671" s="43"/>
      <c r="B671" s="43"/>
      <c r="C671" s="44"/>
      <c r="D671" s="39"/>
      <c r="L671" s="47"/>
      <c r="M671" s="47"/>
    </row>
    <row r="672" spans="1:13" ht="12.75">
      <c r="A672" s="43"/>
      <c r="B672" s="43"/>
      <c r="C672" s="44"/>
      <c r="D672" s="39"/>
      <c r="L672" s="47"/>
      <c r="M672" s="47"/>
    </row>
    <row r="673" spans="1:13" ht="12.75">
      <c r="A673" s="43"/>
      <c r="B673" s="43"/>
      <c r="C673" s="44"/>
      <c r="D673" s="39"/>
      <c r="L673" s="47"/>
      <c r="M673" s="47"/>
    </row>
    <row r="674" spans="1:13" ht="12.75">
      <c r="A674" s="43"/>
      <c r="B674" s="43"/>
      <c r="C674" s="44"/>
      <c r="D674" s="39"/>
      <c r="L674" s="47"/>
      <c r="M674" s="47"/>
    </row>
    <row r="675" spans="1:13" ht="12.75">
      <c r="A675" s="43"/>
      <c r="B675" s="43"/>
      <c r="C675" s="44"/>
      <c r="D675" s="39"/>
      <c r="L675" s="47"/>
      <c r="M675" s="47"/>
    </row>
    <row r="676" spans="1:13" ht="12.75">
      <c r="A676" s="43"/>
      <c r="B676" s="43"/>
      <c r="C676" s="44"/>
      <c r="D676" s="39"/>
      <c r="L676" s="47"/>
      <c r="M676" s="47"/>
    </row>
    <row r="677" spans="1:13" ht="12.75">
      <c r="A677" s="43"/>
      <c r="B677" s="43"/>
      <c r="C677" s="44"/>
      <c r="D677" s="39"/>
      <c r="L677" s="47"/>
      <c r="M677" s="47"/>
    </row>
    <row r="678" spans="1:13" ht="12.75">
      <c r="A678" s="43"/>
      <c r="B678" s="43"/>
      <c r="C678" s="44"/>
      <c r="D678" s="39"/>
      <c r="L678" s="47"/>
      <c r="M678" s="47"/>
    </row>
    <row r="679" spans="1:13" ht="12.75">
      <c r="A679" s="43"/>
      <c r="B679" s="43"/>
      <c r="C679" s="44"/>
      <c r="D679" s="39"/>
      <c r="L679" s="47"/>
      <c r="M679" s="47"/>
    </row>
    <row r="680" spans="1:13" ht="12.75">
      <c r="A680" s="43"/>
      <c r="B680" s="43"/>
      <c r="C680" s="44"/>
      <c r="D680" s="39"/>
      <c r="L680" s="47"/>
      <c r="M680" s="47"/>
    </row>
    <row r="681" spans="1:13" ht="12.75">
      <c r="A681" s="43"/>
      <c r="B681" s="43"/>
      <c r="C681" s="44"/>
      <c r="D681" s="39"/>
      <c r="L681" s="47"/>
      <c r="M681" s="47"/>
    </row>
    <row r="682" spans="1:13" ht="12.75">
      <c r="A682" s="43"/>
      <c r="B682" s="43"/>
      <c r="C682" s="44"/>
      <c r="D682" s="39"/>
      <c r="L682" s="47"/>
      <c r="M682" s="47"/>
    </row>
    <row r="683" spans="1:13" ht="12.75">
      <c r="A683" s="43"/>
      <c r="B683" s="43"/>
      <c r="C683" s="44"/>
      <c r="D683" s="39"/>
      <c r="L683" s="47"/>
      <c r="M683" s="47"/>
    </row>
    <row r="684" spans="1:13" ht="12.75">
      <c r="A684" s="43"/>
      <c r="B684" s="43"/>
      <c r="C684" s="44"/>
      <c r="D684" s="39"/>
      <c r="L684" s="47"/>
      <c r="M684" s="47"/>
    </row>
    <row r="685" spans="1:13" ht="12.75">
      <c r="A685" s="43"/>
      <c r="B685" s="43"/>
      <c r="C685" s="44"/>
      <c r="D685" s="39"/>
      <c r="L685" s="47"/>
      <c r="M685" s="47"/>
    </row>
    <row r="686" spans="1:13" ht="12.75">
      <c r="A686" s="43"/>
      <c r="B686" s="43"/>
      <c r="C686" s="44"/>
      <c r="D686" s="39"/>
      <c r="L686" s="47"/>
      <c r="M686" s="47"/>
    </row>
    <row r="687" spans="1:13" ht="12.75">
      <c r="A687" s="43"/>
      <c r="B687" s="43"/>
      <c r="C687" s="44"/>
      <c r="D687" s="39"/>
      <c r="L687" s="47"/>
      <c r="M687" s="47"/>
    </row>
    <row r="688" spans="1:13" ht="12.75">
      <c r="A688" s="43"/>
      <c r="B688" s="43"/>
      <c r="C688" s="44"/>
      <c r="D688" s="39"/>
      <c r="L688" s="47"/>
      <c r="M688" s="47"/>
    </row>
    <row r="689" spans="1:13" ht="12.75">
      <c r="A689" s="43"/>
      <c r="B689" s="43"/>
      <c r="C689" s="44"/>
      <c r="D689" s="39"/>
      <c r="L689" s="47"/>
      <c r="M689" s="47"/>
    </row>
    <row r="690" spans="1:13" ht="12.75">
      <c r="A690" s="43"/>
      <c r="B690" s="43"/>
      <c r="C690" s="44"/>
      <c r="D690" s="39"/>
      <c r="L690" s="47"/>
      <c r="M690" s="47"/>
    </row>
    <row r="691" spans="1:13" ht="12.75">
      <c r="A691" s="43"/>
      <c r="B691" s="43"/>
      <c r="C691" s="44"/>
      <c r="D691" s="39"/>
      <c r="L691" s="47"/>
      <c r="M691" s="47"/>
    </row>
    <row r="692" spans="1:13" ht="12.75">
      <c r="A692" s="43"/>
      <c r="B692" s="43"/>
      <c r="C692" s="44"/>
      <c r="D692" s="39"/>
      <c r="L692" s="47"/>
      <c r="M692" s="47"/>
    </row>
    <row r="693" spans="1:13" ht="12.75">
      <c r="A693" s="43"/>
      <c r="B693" s="43"/>
      <c r="C693" s="44"/>
      <c r="D693" s="39"/>
      <c r="L693" s="47"/>
      <c r="M693" s="47"/>
    </row>
    <row r="694" spans="1:13" ht="12.75">
      <c r="A694" s="43"/>
      <c r="B694" s="43"/>
      <c r="C694" s="44"/>
      <c r="D694" s="39"/>
      <c r="L694" s="47"/>
      <c r="M694" s="47"/>
    </row>
    <row r="695" spans="1:13" ht="12.75">
      <c r="A695" s="43"/>
      <c r="B695" s="43"/>
      <c r="C695" s="44"/>
      <c r="D695" s="39"/>
      <c r="L695" s="47"/>
      <c r="M695" s="47"/>
    </row>
    <row r="696" spans="1:13" ht="12.75">
      <c r="A696" s="43"/>
      <c r="B696" s="43"/>
      <c r="C696" s="44"/>
      <c r="D696" s="39"/>
      <c r="L696" s="47"/>
      <c r="M696" s="47"/>
    </row>
    <row r="697" spans="1:13" ht="12.75">
      <c r="A697" s="43"/>
      <c r="B697" s="43"/>
      <c r="C697" s="44"/>
      <c r="D697" s="39"/>
      <c r="L697" s="47"/>
      <c r="M697" s="47"/>
    </row>
    <row r="698" spans="1:13" ht="12.75">
      <c r="A698" s="43"/>
      <c r="B698" s="43"/>
      <c r="C698" s="44"/>
      <c r="D698" s="39"/>
      <c r="L698" s="47"/>
      <c r="M698" s="47"/>
    </row>
    <row r="699" spans="1:13" ht="12.75">
      <c r="A699" s="43"/>
      <c r="B699" s="43"/>
      <c r="C699" s="44"/>
      <c r="D699" s="39"/>
      <c r="L699" s="47"/>
      <c r="M699" s="47"/>
    </row>
    <row r="700" spans="1:13" ht="12.75">
      <c r="A700" s="43"/>
      <c r="B700" s="43"/>
      <c r="C700" s="44"/>
      <c r="D700" s="39"/>
      <c r="L700" s="47"/>
      <c r="M700" s="47"/>
    </row>
    <row r="701" spans="1:13" ht="12.75">
      <c r="A701" s="43"/>
      <c r="B701" s="43"/>
      <c r="C701" s="44"/>
      <c r="D701" s="39"/>
      <c r="L701" s="47"/>
      <c r="M701" s="47"/>
    </row>
    <row r="702" spans="1:13" ht="12.75">
      <c r="A702" s="43"/>
      <c r="B702" s="43"/>
      <c r="C702" s="44"/>
      <c r="D702" s="39"/>
      <c r="L702" s="47"/>
      <c r="M702" s="47"/>
    </row>
    <row r="703" spans="1:13" ht="12.75">
      <c r="A703" s="43"/>
      <c r="B703" s="43"/>
      <c r="C703" s="44"/>
      <c r="D703" s="39"/>
      <c r="L703" s="47"/>
      <c r="M703" s="47"/>
    </row>
    <row r="704" spans="1:13" ht="12.75">
      <c r="A704" s="43"/>
      <c r="B704" s="43"/>
      <c r="C704" s="44"/>
      <c r="D704" s="39"/>
      <c r="L704" s="47"/>
      <c r="M704" s="47"/>
    </row>
    <row r="705" spans="1:13" ht="12.75">
      <c r="A705" s="43"/>
      <c r="B705" s="43"/>
      <c r="C705" s="44"/>
      <c r="D705" s="39"/>
      <c r="L705" s="47"/>
      <c r="M705" s="47"/>
    </row>
    <row r="706" spans="1:13" ht="12.75">
      <c r="A706" s="43"/>
      <c r="B706" s="43"/>
      <c r="C706" s="44"/>
      <c r="D706" s="39"/>
      <c r="L706" s="47"/>
      <c r="M706" s="47"/>
    </row>
    <row r="707" spans="1:13" ht="12.75">
      <c r="A707" s="43"/>
      <c r="B707" s="43"/>
      <c r="C707" s="44"/>
      <c r="D707" s="39"/>
      <c r="L707" s="47"/>
      <c r="M707" s="47"/>
    </row>
    <row r="708" spans="1:13" ht="12.75">
      <c r="A708" s="43"/>
      <c r="B708" s="43"/>
      <c r="C708" s="44"/>
      <c r="D708" s="39"/>
      <c r="L708" s="47"/>
      <c r="M708" s="47"/>
    </row>
    <row r="709" spans="1:13" ht="12.75">
      <c r="A709" s="43"/>
      <c r="B709" s="43"/>
      <c r="C709" s="44"/>
      <c r="D709" s="39"/>
      <c r="L709" s="47"/>
      <c r="M709" s="47"/>
    </row>
    <row r="710" spans="1:13" ht="12.75">
      <c r="A710" s="43"/>
      <c r="B710" s="43"/>
      <c r="C710" s="44"/>
      <c r="D710" s="39"/>
      <c r="L710" s="47"/>
      <c r="M710" s="47"/>
    </row>
    <row r="711" spans="1:13" ht="12.75">
      <c r="A711" s="43"/>
      <c r="B711" s="43"/>
      <c r="C711" s="44"/>
      <c r="D711" s="39"/>
      <c r="L711" s="47"/>
      <c r="M711" s="47"/>
    </row>
    <row r="712" spans="1:13" ht="12.75">
      <c r="A712" s="43"/>
      <c r="B712" s="43"/>
      <c r="C712" s="44"/>
      <c r="D712" s="39"/>
      <c r="L712" s="47"/>
      <c r="M712" s="47"/>
    </row>
    <row r="713" spans="1:13" ht="12.75">
      <c r="A713" s="43"/>
      <c r="B713" s="43"/>
      <c r="C713" s="44"/>
      <c r="D713" s="39"/>
      <c r="L713" s="47"/>
      <c r="M713" s="47"/>
    </row>
    <row r="714" spans="1:13" ht="12.75">
      <c r="A714" s="43"/>
      <c r="B714" s="43"/>
      <c r="C714" s="43"/>
      <c r="D714" s="39"/>
      <c r="L714" s="47"/>
      <c r="M714" s="47"/>
    </row>
    <row r="715" spans="1:13" ht="12.75">
      <c r="A715" s="43"/>
      <c r="B715" s="43"/>
      <c r="C715" s="43"/>
      <c r="D715" s="39"/>
      <c r="L715" s="47"/>
      <c r="M715" s="47"/>
    </row>
    <row r="716" spans="1:13" ht="12.75">
      <c r="A716" s="43"/>
      <c r="B716" s="43"/>
      <c r="C716" s="43"/>
      <c r="D716" s="39"/>
      <c r="L716" s="47"/>
      <c r="M716" s="47"/>
    </row>
    <row r="717" spans="1:13" ht="12.75">
      <c r="A717" s="43"/>
      <c r="B717" s="43"/>
      <c r="C717" s="43"/>
      <c r="D717" s="39"/>
      <c r="L717" s="47"/>
      <c r="M717" s="47"/>
    </row>
    <row r="718" spans="1:13" ht="12.75">
      <c r="A718" s="43"/>
      <c r="B718" s="43"/>
      <c r="C718" s="43"/>
      <c r="D718" s="39"/>
      <c r="L718" s="47"/>
      <c r="M718" s="47"/>
    </row>
    <row r="719" spans="1:13" ht="12.75">
      <c r="A719" s="43"/>
      <c r="B719" s="43"/>
      <c r="C719" s="43"/>
      <c r="D719" s="39"/>
      <c r="L719" s="47"/>
      <c r="M719" s="47"/>
    </row>
    <row r="720" spans="1:13" ht="12.75">
      <c r="A720" s="43"/>
      <c r="B720" s="43"/>
      <c r="C720" s="43"/>
      <c r="D720" s="39"/>
      <c r="L720" s="47"/>
      <c r="M720" s="47"/>
    </row>
    <row r="721" spans="1:13" ht="12.75">
      <c r="A721" s="43"/>
      <c r="B721" s="43"/>
      <c r="C721" s="43"/>
      <c r="D721" s="39"/>
      <c r="L721" s="47"/>
      <c r="M721" s="47"/>
    </row>
    <row r="722" spans="1:13" ht="12.75">
      <c r="A722" s="43"/>
      <c r="B722" s="43"/>
      <c r="C722" s="43"/>
      <c r="D722" s="39"/>
      <c r="L722" s="47"/>
      <c r="M722" s="47"/>
    </row>
    <row r="723" spans="1:13" ht="12.75">
      <c r="A723" s="43"/>
      <c r="B723" s="43"/>
      <c r="C723" s="43"/>
      <c r="D723" s="39"/>
      <c r="L723" s="47"/>
      <c r="M723" s="47"/>
    </row>
    <row r="724" spans="1:13" ht="12.75">
      <c r="A724" s="43"/>
      <c r="B724" s="43"/>
      <c r="C724" s="43"/>
      <c r="D724" s="39"/>
      <c r="L724" s="47"/>
      <c r="M724" s="47"/>
    </row>
    <row r="725" spans="1:13" ht="12.75">
      <c r="A725" s="43"/>
      <c r="B725" s="43"/>
      <c r="C725" s="43"/>
      <c r="D725" s="39"/>
      <c r="L725" s="47"/>
      <c r="M725" s="47"/>
    </row>
    <row r="726" spans="1:13" ht="12.75">
      <c r="A726" s="43"/>
      <c r="B726" s="43"/>
      <c r="C726" s="43"/>
      <c r="D726" s="39"/>
      <c r="L726" s="47"/>
      <c r="M726" s="47"/>
    </row>
    <row r="727" spans="1:13" ht="12.75">
      <c r="A727" s="43"/>
      <c r="B727" s="43"/>
      <c r="C727" s="43"/>
      <c r="D727" s="39"/>
      <c r="L727" s="47"/>
      <c r="M727" s="47"/>
    </row>
    <row r="728" spans="1:13" ht="12.75">
      <c r="A728" s="43"/>
      <c r="B728" s="43"/>
      <c r="C728" s="43"/>
      <c r="D728" s="39"/>
      <c r="L728" s="47"/>
      <c r="M728" s="47"/>
    </row>
    <row r="729" spans="1:13" ht="12.75">
      <c r="A729" s="43"/>
      <c r="B729" s="43"/>
      <c r="C729" s="43"/>
      <c r="D729" s="39"/>
      <c r="L729" s="47"/>
      <c r="M729" s="47"/>
    </row>
    <row r="730" spans="1:13" ht="12.75">
      <c r="A730" s="43"/>
      <c r="B730" s="43"/>
      <c r="C730" s="43"/>
      <c r="D730" s="39"/>
      <c r="L730" s="47"/>
      <c r="M730" s="47"/>
    </row>
    <row r="731" spans="1:13" ht="12.75">
      <c r="A731" s="43"/>
      <c r="B731" s="43"/>
      <c r="C731" s="43"/>
      <c r="D731" s="39"/>
      <c r="L731" s="47"/>
      <c r="M731" s="47"/>
    </row>
    <row r="732" spans="1:13" ht="12.75">
      <c r="A732" s="43"/>
      <c r="B732" s="43"/>
      <c r="C732" s="43"/>
      <c r="D732" s="39"/>
      <c r="L732" s="47"/>
      <c r="M732" s="47"/>
    </row>
    <row r="733" spans="1:13" ht="12.75">
      <c r="A733" s="43"/>
      <c r="B733" s="43"/>
      <c r="C733" s="43"/>
      <c r="D733" s="39"/>
      <c r="L733" s="47"/>
      <c r="M733" s="47"/>
    </row>
    <row r="734" spans="1:13" ht="12.75">
      <c r="A734" s="43"/>
      <c r="B734" s="43"/>
      <c r="C734" s="43"/>
      <c r="D734" s="39"/>
      <c r="L734" s="47"/>
      <c r="M734" s="47"/>
    </row>
    <row r="735" spans="3:13" ht="12.75">
      <c r="C735" s="48"/>
      <c r="D735" s="49"/>
      <c r="L735" s="47"/>
      <c r="M735" s="47"/>
    </row>
    <row r="736" spans="3:13" ht="12.75">
      <c r="C736" s="48"/>
      <c r="D736" s="49"/>
      <c r="L736" s="47"/>
      <c r="M736" s="47"/>
    </row>
    <row r="737" spans="3:13" ht="12.75">
      <c r="C737" s="48"/>
      <c r="D737" s="49"/>
      <c r="L737" s="47"/>
      <c r="M737" s="47"/>
    </row>
    <row r="738" spans="3:13" ht="12.75">
      <c r="C738" s="48"/>
      <c r="D738" s="49"/>
      <c r="L738" s="47"/>
      <c r="M738" s="47"/>
    </row>
    <row r="739" spans="3:13" ht="12.75">
      <c r="C739" s="48"/>
      <c r="D739" s="49"/>
      <c r="L739" s="47"/>
      <c r="M739" s="47"/>
    </row>
    <row r="740" spans="3:13" ht="12.75">
      <c r="C740" s="48"/>
      <c r="D740" s="49"/>
      <c r="L740" s="47"/>
      <c r="M740" s="47"/>
    </row>
    <row r="741" spans="3:13" ht="12.75">
      <c r="C741" s="48"/>
      <c r="D741" s="49"/>
      <c r="L741" s="47"/>
      <c r="M741" s="47"/>
    </row>
    <row r="742" spans="3:13" ht="12.75">
      <c r="C742" s="48"/>
      <c r="D742" s="49"/>
      <c r="L742" s="47"/>
      <c r="M742" s="47"/>
    </row>
    <row r="743" spans="3:13" ht="12.75">
      <c r="C743" s="48"/>
      <c r="D743" s="49"/>
      <c r="L743" s="47"/>
      <c r="M743" s="47"/>
    </row>
    <row r="744" spans="3:13" ht="12.75">
      <c r="C744" s="48"/>
      <c r="D744" s="49"/>
      <c r="L744" s="47"/>
      <c r="M744" s="47"/>
    </row>
    <row r="745" spans="3:13" ht="12.75">
      <c r="C745" s="48"/>
      <c r="D745" s="49"/>
      <c r="L745" s="47"/>
      <c r="M745" s="47"/>
    </row>
    <row r="746" spans="3:13" ht="12.75">
      <c r="C746" s="48"/>
      <c r="D746" s="49"/>
      <c r="L746" s="47"/>
      <c r="M746" s="47"/>
    </row>
    <row r="747" spans="3:13" ht="12.75">
      <c r="C747" s="48"/>
      <c r="D747" s="49"/>
      <c r="L747" s="47"/>
      <c r="M747" s="47"/>
    </row>
    <row r="748" spans="3:13" ht="12.75">
      <c r="C748" s="48"/>
      <c r="D748" s="49"/>
      <c r="L748" s="47"/>
      <c r="M748" s="47"/>
    </row>
    <row r="749" spans="3:13" ht="12.75">
      <c r="C749" s="48"/>
      <c r="D749" s="49"/>
      <c r="L749" s="47"/>
      <c r="M749" s="47"/>
    </row>
    <row r="750" spans="3:13" ht="12.75">
      <c r="C750" s="48"/>
      <c r="D750" s="49"/>
      <c r="L750" s="47"/>
      <c r="M750" s="47"/>
    </row>
    <row r="751" spans="3:13" ht="12.75">
      <c r="C751" s="48"/>
      <c r="D751" s="49"/>
      <c r="L751" s="47"/>
      <c r="M751" s="47"/>
    </row>
    <row r="752" spans="3:13" ht="12.75">
      <c r="C752" s="48"/>
      <c r="D752" s="49"/>
      <c r="L752" s="47"/>
      <c r="M752" s="47"/>
    </row>
    <row r="753" spans="3:13" ht="12.75">
      <c r="C753" s="48"/>
      <c r="D753" s="49"/>
      <c r="L753" s="47"/>
      <c r="M753" s="47"/>
    </row>
    <row r="754" spans="3:13" ht="12.75">
      <c r="C754" s="48"/>
      <c r="D754" s="49"/>
      <c r="L754" s="47"/>
      <c r="M754" s="47"/>
    </row>
    <row r="755" spans="3:13" ht="12.75">
      <c r="C755" s="48"/>
      <c r="D755" s="49"/>
      <c r="L755" s="47"/>
      <c r="M755" s="47"/>
    </row>
    <row r="756" spans="3:13" ht="12.75">
      <c r="C756" s="48"/>
      <c r="D756" s="49"/>
      <c r="L756" s="47"/>
      <c r="M756" s="47"/>
    </row>
    <row r="757" spans="3:13" ht="12.75">
      <c r="C757" s="48"/>
      <c r="D757" s="49"/>
      <c r="L757" s="47"/>
      <c r="M757" s="47"/>
    </row>
    <row r="758" spans="3:13" ht="12.75">
      <c r="C758" s="48"/>
      <c r="D758" s="49"/>
      <c r="L758" s="47"/>
      <c r="M758" s="47"/>
    </row>
    <row r="759" spans="3:13" ht="12.75">
      <c r="C759" s="48"/>
      <c r="D759" s="49"/>
      <c r="L759" s="47"/>
      <c r="M759" s="47"/>
    </row>
    <row r="760" spans="3:13" ht="12.75">
      <c r="C760" s="48"/>
      <c r="D760" s="49"/>
      <c r="L760" s="47"/>
      <c r="M760" s="47"/>
    </row>
    <row r="761" spans="3:13" ht="12.75">
      <c r="C761" s="48"/>
      <c r="D761" s="49"/>
      <c r="L761" s="47"/>
      <c r="M761" s="47"/>
    </row>
    <row r="762" spans="3:13" ht="12.75">
      <c r="C762" s="48"/>
      <c r="D762" s="49"/>
      <c r="L762" s="47"/>
      <c r="M762" s="47"/>
    </row>
    <row r="763" spans="3:13" ht="12.75">
      <c r="C763" s="48"/>
      <c r="D763" s="49"/>
      <c r="L763" s="47"/>
      <c r="M763" s="47"/>
    </row>
    <row r="764" spans="3:13" ht="12.75">
      <c r="C764" s="48"/>
      <c r="D764" s="49"/>
      <c r="L764" s="47"/>
      <c r="M764" s="47"/>
    </row>
    <row r="765" spans="3:13" ht="12.75">
      <c r="C765" s="48"/>
      <c r="D765" s="49"/>
      <c r="L765" s="47"/>
      <c r="M765" s="47"/>
    </row>
    <row r="766" spans="3:13" ht="12.75">
      <c r="C766" s="48"/>
      <c r="D766" s="49"/>
      <c r="L766" s="47"/>
      <c r="M766" s="47"/>
    </row>
    <row r="767" spans="3:13" ht="12.75">
      <c r="C767" s="48"/>
      <c r="D767" s="49"/>
      <c r="L767" s="47"/>
      <c r="M767" s="47"/>
    </row>
    <row r="768" spans="3:13" ht="12.75">
      <c r="C768" s="48"/>
      <c r="D768" s="49"/>
      <c r="L768" s="47"/>
      <c r="M768" s="47"/>
    </row>
    <row r="769" spans="3:13" ht="12.75">
      <c r="C769" s="48"/>
      <c r="D769" s="49"/>
      <c r="L769" s="47"/>
      <c r="M769" s="47"/>
    </row>
    <row r="770" spans="3:13" ht="12.75">
      <c r="C770" s="48"/>
      <c r="D770" s="49"/>
      <c r="L770" s="47"/>
      <c r="M770" s="47"/>
    </row>
    <row r="771" spans="3:13" ht="12.75">
      <c r="C771" s="48"/>
      <c r="D771" s="49"/>
      <c r="L771" s="47"/>
      <c r="M771" s="47"/>
    </row>
    <row r="772" spans="3:13" ht="12.75">
      <c r="C772" s="48"/>
      <c r="D772" s="49"/>
      <c r="L772" s="47"/>
      <c r="M772" s="47"/>
    </row>
    <row r="773" spans="3:13" ht="12.75">
      <c r="C773" s="48"/>
      <c r="D773" s="49"/>
      <c r="L773" s="47"/>
      <c r="M773" s="47"/>
    </row>
    <row r="774" spans="3:13" ht="12.75">
      <c r="C774" s="48"/>
      <c r="D774" s="49"/>
      <c r="L774" s="47"/>
      <c r="M774" s="47"/>
    </row>
    <row r="775" spans="3:13" ht="12.75">
      <c r="C775" s="48"/>
      <c r="D775" s="49"/>
      <c r="L775" s="47"/>
      <c r="M775" s="47"/>
    </row>
    <row r="776" spans="3:13" ht="12.75">
      <c r="C776" s="48"/>
      <c r="D776" s="49"/>
      <c r="L776" s="47"/>
      <c r="M776" s="47"/>
    </row>
    <row r="777" spans="3:13" ht="12.75">
      <c r="C777" s="48"/>
      <c r="D777" s="49"/>
      <c r="L777" s="47"/>
      <c r="M777" s="47"/>
    </row>
    <row r="778" spans="3:13" ht="12.75">
      <c r="C778" s="48"/>
      <c r="D778" s="49"/>
      <c r="L778" s="47"/>
      <c r="M778" s="47"/>
    </row>
    <row r="779" spans="3:13" ht="12.75">
      <c r="C779" s="48"/>
      <c r="D779" s="49"/>
      <c r="L779" s="47"/>
      <c r="M779" s="47"/>
    </row>
    <row r="780" spans="3:13" ht="12.75">
      <c r="C780" s="48"/>
      <c r="D780" s="49"/>
      <c r="L780" s="47"/>
      <c r="M780" s="47"/>
    </row>
    <row r="781" spans="3:13" ht="12.75">
      <c r="C781" s="48"/>
      <c r="D781" s="49"/>
      <c r="L781" s="47"/>
      <c r="M781" s="47"/>
    </row>
    <row r="782" spans="3:13" ht="12.75">
      <c r="C782" s="48"/>
      <c r="D782" s="49"/>
      <c r="L782" s="47"/>
      <c r="M782" s="47"/>
    </row>
    <row r="783" spans="3:13" ht="12.75">
      <c r="C783" s="48"/>
      <c r="D783" s="49"/>
      <c r="L783" s="47"/>
      <c r="M783" s="47"/>
    </row>
    <row r="784" spans="3:13" ht="12.75">
      <c r="C784" s="48"/>
      <c r="D784" s="49"/>
      <c r="L784" s="47"/>
      <c r="M784" s="47"/>
    </row>
    <row r="785" spans="3:13" ht="12.75">
      <c r="C785" s="48"/>
      <c r="D785" s="49"/>
      <c r="L785" s="47"/>
      <c r="M785" s="47"/>
    </row>
    <row r="786" spans="3:13" ht="12.75">
      <c r="C786" s="48"/>
      <c r="D786" s="49"/>
      <c r="L786" s="47"/>
      <c r="M786" s="47"/>
    </row>
    <row r="787" spans="3:13" ht="12.75">
      <c r="C787" s="48"/>
      <c r="D787" s="49"/>
      <c r="L787" s="47"/>
      <c r="M787" s="47"/>
    </row>
    <row r="788" spans="3:13" ht="12.75">
      <c r="C788" s="48"/>
      <c r="D788" s="49"/>
      <c r="L788" s="47"/>
      <c r="M788" s="47"/>
    </row>
    <row r="789" spans="3:13" ht="12.75">
      <c r="C789" s="48"/>
      <c r="D789" s="49"/>
      <c r="L789" s="47"/>
      <c r="M789" s="47"/>
    </row>
    <row r="790" spans="3:13" ht="12.75">
      <c r="C790" s="48"/>
      <c r="D790" s="49"/>
      <c r="L790" s="47"/>
      <c r="M790" s="47"/>
    </row>
    <row r="791" spans="3:13" ht="12.75">
      <c r="C791" s="48"/>
      <c r="D791" s="49"/>
      <c r="L791" s="47"/>
      <c r="M791" s="47"/>
    </row>
    <row r="792" spans="3:13" ht="12.75">
      <c r="C792" s="48"/>
      <c r="D792" s="49"/>
      <c r="L792" s="47"/>
      <c r="M792" s="47"/>
    </row>
    <row r="793" spans="3:13" ht="12.75">
      <c r="C793" s="48"/>
      <c r="D793" s="49"/>
      <c r="L793" s="47"/>
      <c r="M793" s="47"/>
    </row>
    <row r="794" spans="3:13" ht="12.75">
      <c r="C794" s="48"/>
      <c r="D794" s="49"/>
      <c r="L794" s="47"/>
      <c r="M794" s="47"/>
    </row>
    <row r="795" spans="3:13" ht="12.75">
      <c r="C795" s="48"/>
      <c r="D795" s="49"/>
      <c r="L795" s="47"/>
      <c r="M795" s="47"/>
    </row>
    <row r="796" spans="3:13" ht="12.75">
      <c r="C796" s="48"/>
      <c r="D796" s="49"/>
      <c r="L796" s="47"/>
      <c r="M796" s="47"/>
    </row>
    <row r="797" spans="3:13" ht="12.75">
      <c r="C797" s="48"/>
      <c r="D797" s="49"/>
      <c r="L797" s="47"/>
      <c r="M797" s="47"/>
    </row>
    <row r="798" spans="3:13" ht="12.75">
      <c r="C798" s="48"/>
      <c r="D798" s="49"/>
      <c r="L798" s="47"/>
      <c r="M798" s="47"/>
    </row>
    <row r="799" spans="3:13" ht="12.75">
      <c r="C799" s="48"/>
      <c r="D799" s="49"/>
      <c r="L799" s="47"/>
      <c r="M799" s="47"/>
    </row>
    <row r="800" spans="3:13" ht="12.75">
      <c r="C800" s="48"/>
      <c r="D800" s="49"/>
      <c r="L800" s="47"/>
      <c r="M800" s="47"/>
    </row>
    <row r="801" spans="3:13" ht="12.75">
      <c r="C801" s="48"/>
      <c r="D801" s="49"/>
      <c r="L801" s="47"/>
      <c r="M801" s="47"/>
    </row>
    <row r="802" spans="3:13" ht="12.75">
      <c r="C802" s="48"/>
      <c r="D802" s="49"/>
      <c r="L802" s="47"/>
      <c r="M802" s="47"/>
    </row>
    <row r="803" spans="3:13" ht="12.75">
      <c r="C803" s="48"/>
      <c r="D803" s="49"/>
      <c r="L803" s="47"/>
      <c r="M803" s="47"/>
    </row>
    <row r="804" spans="3:13" ht="12.75">
      <c r="C804" s="48"/>
      <c r="D804" s="49"/>
      <c r="L804" s="47"/>
      <c r="M804" s="47"/>
    </row>
    <row r="805" spans="3:13" ht="12.75">
      <c r="C805" s="48"/>
      <c r="D805" s="49"/>
      <c r="L805" s="47"/>
      <c r="M805" s="47"/>
    </row>
    <row r="806" spans="3:13" ht="12.75">
      <c r="C806" s="48"/>
      <c r="D806" s="49"/>
      <c r="L806" s="47"/>
      <c r="M806" s="47"/>
    </row>
    <row r="807" spans="3:13" ht="12.75">
      <c r="C807" s="48"/>
      <c r="D807" s="49"/>
      <c r="L807" s="47"/>
      <c r="M807" s="47"/>
    </row>
    <row r="808" spans="3:13" ht="12.75">
      <c r="C808" s="48"/>
      <c r="D808" s="49"/>
      <c r="L808" s="47"/>
      <c r="M808" s="47"/>
    </row>
    <row r="809" spans="3:13" ht="12.75">
      <c r="C809" s="48"/>
      <c r="D809" s="49"/>
      <c r="L809" s="47"/>
      <c r="M809" s="47"/>
    </row>
    <row r="810" spans="3:13" ht="12.75">
      <c r="C810" s="48"/>
      <c r="D810" s="49"/>
      <c r="L810" s="47"/>
      <c r="M810" s="47"/>
    </row>
    <row r="811" spans="3:13" ht="12.75">
      <c r="C811" s="48"/>
      <c r="D811" s="49"/>
      <c r="L811" s="47"/>
      <c r="M811" s="47"/>
    </row>
    <row r="812" spans="3:13" ht="12.75">
      <c r="C812" s="48"/>
      <c r="D812" s="49"/>
      <c r="L812" s="47"/>
      <c r="M812" s="47"/>
    </row>
    <row r="813" spans="3:13" ht="12.75">
      <c r="C813" s="48"/>
      <c r="D813" s="49"/>
      <c r="L813" s="47"/>
      <c r="M813" s="47"/>
    </row>
    <row r="814" spans="3:13" ht="12.75">
      <c r="C814" s="48"/>
      <c r="D814" s="49"/>
      <c r="L814" s="47"/>
      <c r="M814" s="47"/>
    </row>
    <row r="815" spans="3:13" ht="12.75">
      <c r="C815" s="48"/>
      <c r="D815" s="49"/>
      <c r="L815" s="47"/>
      <c r="M815" s="47"/>
    </row>
    <row r="816" spans="3:13" ht="12.75">
      <c r="C816" s="48"/>
      <c r="D816" s="49"/>
      <c r="L816" s="47"/>
      <c r="M816" s="47"/>
    </row>
    <row r="817" spans="3:13" ht="12.75">
      <c r="C817" s="48"/>
      <c r="D817" s="49"/>
      <c r="L817" s="47"/>
      <c r="M817" s="47"/>
    </row>
    <row r="818" spans="3:13" ht="12.75">
      <c r="C818" s="48"/>
      <c r="D818" s="49"/>
      <c r="L818" s="47"/>
      <c r="M818" s="47"/>
    </row>
    <row r="819" spans="3:13" ht="12.75">
      <c r="C819" s="48"/>
      <c r="D819" s="49"/>
      <c r="L819" s="47"/>
      <c r="M819" s="47"/>
    </row>
    <row r="820" spans="3:13" ht="12.75">
      <c r="C820" s="48"/>
      <c r="D820" s="49"/>
      <c r="L820" s="47"/>
      <c r="M820" s="47"/>
    </row>
    <row r="821" spans="3:13" ht="12.75">
      <c r="C821" s="48"/>
      <c r="D821" s="49"/>
      <c r="L821" s="47"/>
      <c r="M821" s="47"/>
    </row>
    <row r="822" spans="3:13" ht="12.75">
      <c r="C822" s="48"/>
      <c r="D822" s="49"/>
      <c r="L822" s="47"/>
      <c r="M822" s="47"/>
    </row>
    <row r="823" spans="3:13" ht="12.75">
      <c r="C823" s="48"/>
      <c r="D823" s="49"/>
      <c r="L823" s="47"/>
      <c r="M823" s="47"/>
    </row>
    <row r="824" spans="3:13" ht="12.75">
      <c r="C824" s="48"/>
      <c r="D824" s="49"/>
      <c r="L824" s="47"/>
      <c r="M824" s="47"/>
    </row>
    <row r="825" spans="3:13" ht="12.75">
      <c r="C825" s="48"/>
      <c r="D825" s="49"/>
      <c r="L825" s="47"/>
      <c r="M825" s="47"/>
    </row>
    <row r="826" spans="3:13" ht="12.75">
      <c r="C826" s="48"/>
      <c r="D826" s="49"/>
      <c r="L826" s="47"/>
      <c r="M826" s="47"/>
    </row>
    <row r="827" spans="3:13" ht="12.75">
      <c r="C827" s="48"/>
      <c r="D827" s="49"/>
      <c r="L827" s="47"/>
      <c r="M827" s="47"/>
    </row>
    <row r="828" spans="3:13" ht="12.75">
      <c r="C828" s="48"/>
      <c r="D828" s="49"/>
      <c r="L828" s="47"/>
      <c r="M828" s="47"/>
    </row>
    <row r="829" spans="3:13" ht="12.75">
      <c r="C829" s="48"/>
      <c r="D829" s="49"/>
      <c r="L829" s="47"/>
      <c r="M829" s="47"/>
    </row>
    <row r="830" spans="3:13" ht="12.75">
      <c r="C830" s="48"/>
      <c r="D830" s="49"/>
      <c r="L830" s="47"/>
      <c r="M830" s="47"/>
    </row>
    <row r="831" spans="3:13" ht="12.75">
      <c r="C831" s="48"/>
      <c r="D831" s="49"/>
      <c r="L831" s="47"/>
      <c r="M831" s="47"/>
    </row>
    <row r="832" spans="3:13" ht="12.75">
      <c r="C832" s="48"/>
      <c r="D832" s="49"/>
      <c r="L832" s="47"/>
      <c r="M832" s="47"/>
    </row>
    <row r="833" spans="3:13" ht="12.75">
      <c r="C833" s="48"/>
      <c r="D833" s="49"/>
      <c r="L833" s="47"/>
      <c r="M833" s="47"/>
    </row>
    <row r="834" spans="3:13" ht="12.75">
      <c r="C834" s="48"/>
      <c r="D834" s="49"/>
      <c r="L834" s="47"/>
      <c r="M834" s="47"/>
    </row>
    <row r="835" spans="3:13" ht="12.75">
      <c r="C835" s="48"/>
      <c r="D835" s="49"/>
      <c r="L835" s="47"/>
      <c r="M835" s="47"/>
    </row>
    <row r="836" spans="3:13" ht="12.75">
      <c r="C836" s="48"/>
      <c r="D836" s="49"/>
      <c r="L836" s="47"/>
      <c r="M836" s="47"/>
    </row>
    <row r="837" spans="3:13" ht="12.75">
      <c r="C837" s="48"/>
      <c r="D837" s="49"/>
      <c r="L837" s="47"/>
      <c r="M837" s="47"/>
    </row>
    <row r="838" spans="3:13" ht="12.75">
      <c r="C838" s="48"/>
      <c r="D838" s="49"/>
      <c r="L838" s="47"/>
      <c r="M838" s="47"/>
    </row>
    <row r="839" spans="3:13" ht="12.75">
      <c r="C839" s="48"/>
      <c r="D839" s="49"/>
      <c r="L839" s="47"/>
      <c r="M839" s="47"/>
    </row>
    <row r="840" spans="3:13" ht="12.75">
      <c r="C840" s="48"/>
      <c r="D840" s="49"/>
      <c r="L840" s="47"/>
      <c r="M840" s="47"/>
    </row>
    <row r="841" spans="3:13" ht="12.75">
      <c r="C841" s="48"/>
      <c r="D841" s="49"/>
      <c r="L841" s="47"/>
      <c r="M841" s="47"/>
    </row>
    <row r="842" spans="3:13" ht="12.75">
      <c r="C842" s="48"/>
      <c r="D842" s="49"/>
      <c r="L842" s="47"/>
      <c r="M842" s="47"/>
    </row>
    <row r="843" spans="3:13" ht="12.75">
      <c r="C843" s="48"/>
      <c r="D843" s="49"/>
      <c r="L843" s="47"/>
      <c r="M843" s="47"/>
    </row>
    <row r="844" spans="3:13" ht="12.75">
      <c r="C844" s="48"/>
      <c r="D844" s="49"/>
      <c r="L844" s="47"/>
      <c r="M844" s="47"/>
    </row>
    <row r="845" spans="3:13" ht="12.75">
      <c r="C845" s="48"/>
      <c r="D845" s="49"/>
      <c r="L845" s="47"/>
      <c r="M845" s="47"/>
    </row>
    <row r="846" spans="3:13" ht="12.75">
      <c r="C846" s="48"/>
      <c r="D846" s="49"/>
      <c r="L846" s="47"/>
      <c r="M846" s="47"/>
    </row>
    <row r="847" spans="3:13" ht="12.75">
      <c r="C847" s="48"/>
      <c r="D847" s="49"/>
      <c r="L847" s="47"/>
      <c r="M847" s="47"/>
    </row>
    <row r="848" spans="3:13" ht="12.75">
      <c r="C848" s="48"/>
      <c r="D848" s="49"/>
      <c r="L848" s="47"/>
      <c r="M848" s="47"/>
    </row>
    <row r="849" spans="3:13" ht="12.75">
      <c r="C849" s="48"/>
      <c r="D849" s="49"/>
      <c r="L849" s="47"/>
      <c r="M849" s="47"/>
    </row>
    <row r="850" spans="3:13" ht="12.75">
      <c r="C850" s="48"/>
      <c r="D850" s="49"/>
      <c r="L850" s="47"/>
      <c r="M850" s="47"/>
    </row>
    <row r="851" spans="3:13" ht="12.75">
      <c r="C851" s="48"/>
      <c r="D851" s="49"/>
      <c r="L851" s="47"/>
      <c r="M851" s="47"/>
    </row>
    <row r="852" spans="3:13" ht="12.75">
      <c r="C852" s="48"/>
      <c r="D852" s="49"/>
      <c r="L852" s="47"/>
      <c r="M852" s="47"/>
    </row>
    <row r="853" spans="3:13" ht="12.75">
      <c r="C853" s="48"/>
      <c r="D853" s="49"/>
      <c r="L853" s="47"/>
      <c r="M853" s="47"/>
    </row>
    <row r="854" spans="3:13" ht="12.75">
      <c r="C854" s="48"/>
      <c r="D854" s="49"/>
      <c r="L854" s="47"/>
      <c r="M854" s="47"/>
    </row>
    <row r="855" spans="3:13" ht="12.75">
      <c r="C855" s="48"/>
      <c r="D855" s="49"/>
      <c r="L855" s="47"/>
      <c r="M855" s="47"/>
    </row>
    <row r="856" spans="3:13" ht="12.75">
      <c r="C856" s="48"/>
      <c r="D856" s="49"/>
      <c r="L856" s="47"/>
      <c r="M856" s="47"/>
    </row>
    <row r="857" spans="3:13" ht="12.75">
      <c r="C857" s="48"/>
      <c r="D857" s="49"/>
      <c r="L857" s="47"/>
      <c r="M857" s="47"/>
    </row>
    <row r="858" spans="3:13" ht="12.75">
      <c r="C858" s="48"/>
      <c r="D858" s="49"/>
      <c r="L858" s="47"/>
      <c r="M858" s="47"/>
    </row>
    <row r="859" spans="3:13" ht="12.75">
      <c r="C859" s="48"/>
      <c r="D859" s="49"/>
      <c r="L859" s="47"/>
      <c r="M859" s="47"/>
    </row>
    <row r="860" spans="3:13" ht="12.75">
      <c r="C860" s="48"/>
      <c r="D860" s="49"/>
      <c r="L860" s="47"/>
      <c r="M860" s="47"/>
    </row>
    <row r="861" spans="3:13" ht="12.75">
      <c r="C861" s="48"/>
      <c r="D861" s="49"/>
      <c r="L861" s="47"/>
      <c r="M861" s="47"/>
    </row>
    <row r="862" spans="3:13" ht="12.75">
      <c r="C862" s="48"/>
      <c r="D862" s="49"/>
      <c r="L862" s="47"/>
      <c r="M862" s="47"/>
    </row>
    <row r="863" spans="3:13" ht="12.75">
      <c r="C863" s="48"/>
      <c r="D863" s="49"/>
      <c r="L863" s="47"/>
      <c r="M863" s="47"/>
    </row>
    <row r="864" spans="3:13" ht="12.75">
      <c r="C864" s="48"/>
      <c r="D864" s="49"/>
      <c r="L864" s="47"/>
      <c r="M864" s="47"/>
    </row>
    <row r="865" spans="3:4" ht="12.75">
      <c r="C865" s="48"/>
      <c r="D865" s="49"/>
    </row>
    <row r="866" spans="3:4" ht="12.75">
      <c r="C866" s="48"/>
      <c r="D866" s="49"/>
    </row>
    <row r="867" spans="3:4" ht="12.75">
      <c r="C867" s="48"/>
      <c r="D867" s="49"/>
    </row>
    <row r="868" spans="3:4" ht="12.75">
      <c r="C868" s="48"/>
      <c r="D868" s="49"/>
    </row>
    <row r="869" spans="3:4" ht="12.75">
      <c r="C869" s="48"/>
      <c r="D869" s="49"/>
    </row>
    <row r="870" spans="3:4" ht="12.75">
      <c r="C870" s="48"/>
      <c r="D870" s="49"/>
    </row>
    <row r="871" spans="3:4" ht="12.75">
      <c r="C871" s="48"/>
      <c r="D871" s="49"/>
    </row>
    <row r="872" spans="3:4" ht="12.75">
      <c r="C872" s="48"/>
      <c r="D872" s="49"/>
    </row>
    <row r="873" spans="3:4" ht="12.75">
      <c r="C873" s="48"/>
      <c r="D873" s="49"/>
    </row>
    <row r="874" spans="3:4" ht="12.75">
      <c r="C874" s="48"/>
      <c r="D874" s="49"/>
    </row>
    <row r="875" spans="3:4" ht="12.75">
      <c r="C875" s="48"/>
      <c r="D875" s="49"/>
    </row>
    <row r="876" spans="3:4" ht="12.75">
      <c r="C876" s="48"/>
      <c r="D876" s="49"/>
    </row>
    <row r="877" spans="3:4" ht="12.75">
      <c r="C877" s="48"/>
      <c r="D877" s="49"/>
    </row>
    <row r="878" spans="3:4" ht="12.75">
      <c r="C878" s="48"/>
      <c r="D878" s="49"/>
    </row>
    <row r="879" spans="3:4" ht="12.75">
      <c r="C879" s="48"/>
      <c r="D879" s="49"/>
    </row>
    <row r="880" spans="3:4" ht="12.75">
      <c r="C880" s="48"/>
      <c r="D880" s="49"/>
    </row>
    <row r="881" spans="3:4" ht="12.75">
      <c r="C881" s="48"/>
      <c r="D881" s="49"/>
    </row>
    <row r="882" spans="3:4" ht="12.75">
      <c r="C882" s="48"/>
      <c r="D882" s="49"/>
    </row>
    <row r="883" spans="3:4" ht="12.75">
      <c r="C883" s="48"/>
      <c r="D883" s="49"/>
    </row>
    <row r="884" spans="3:4" ht="12.75">
      <c r="C884" s="48"/>
      <c r="D884" s="49"/>
    </row>
    <row r="885" spans="3:4" ht="12.75">
      <c r="C885" s="48"/>
      <c r="D885" s="49"/>
    </row>
    <row r="886" spans="3:4" ht="12.75">
      <c r="C886" s="48"/>
      <c r="D886" s="49"/>
    </row>
    <row r="887" spans="3:4" ht="12.75">
      <c r="C887" s="48"/>
      <c r="D887" s="49"/>
    </row>
    <row r="888" spans="3:4" ht="12.75">
      <c r="C888" s="48"/>
      <c r="D888" s="49"/>
    </row>
    <row r="889" spans="3:4" ht="12.75">
      <c r="C889" s="48"/>
      <c r="D889" s="49"/>
    </row>
    <row r="890" spans="3:4" ht="12.75">
      <c r="C890" s="48"/>
      <c r="D890" s="49"/>
    </row>
    <row r="891" spans="3:4" ht="12.75">
      <c r="C891" s="48"/>
      <c r="D891" s="49"/>
    </row>
    <row r="892" spans="3:4" ht="12.75">
      <c r="C892" s="48"/>
      <c r="D892" s="49"/>
    </row>
    <row r="893" spans="3:4" ht="12.75">
      <c r="C893" s="48"/>
      <c r="D893" s="49"/>
    </row>
    <row r="894" spans="3:4" ht="12.75">
      <c r="C894" s="48"/>
      <c r="D894" s="49"/>
    </row>
    <row r="895" spans="3:4" ht="12.75">
      <c r="C895" s="48"/>
      <c r="D895" s="49"/>
    </row>
    <row r="896" spans="3:4" ht="12.75">
      <c r="C896" s="48"/>
      <c r="D896" s="49"/>
    </row>
    <row r="897" spans="3:4" ht="12.75">
      <c r="C897" s="48"/>
      <c r="D897" s="49"/>
    </row>
    <row r="898" spans="3:4" ht="12.75">
      <c r="C898" s="48"/>
      <c r="D898" s="49"/>
    </row>
    <row r="899" spans="3:4" ht="12.75">
      <c r="C899" s="48"/>
      <c r="D899" s="49"/>
    </row>
    <row r="900" spans="3:4" ht="12.75">
      <c r="C900" s="48"/>
      <c r="D900" s="49"/>
    </row>
    <row r="901" spans="3:4" ht="12.75">
      <c r="C901" s="48"/>
      <c r="D901" s="49"/>
    </row>
    <row r="902" spans="3:4" ht="12.75">
      <c r="C902" s="48"/>
      <c r="D902" s="49"/>
    </row>
    <row r="903" spans="3:4" ht="12.75">
      <c r="C903" s="48"/>
      <c r="D903" s="49"/>
    </row>
    <row r="904" spans="3:4" ht="12.75">
      <c r="C904" s="48"/>
      <c r="D904" s="49"/>
    </row>
    <row r="905" spans="3:4" ht="12.75">
      <c r="C905" s="48"/>
      <c r="D905" s="49"/>
    </row>
    <row r="906" spans="3:4" ht="12.75">
      <c r="C906" s="48"/>
      <c r="D906" s="49"/>
    </row>
    <row r="907" spans="3:4" ht="12.75">
      <c r="C907" s="48"/>
      <c r="D907" s="49"/>
    </row>
    <row r="908" spans="3:4" ht="12.75">
      <c r="C908" s="48"/>
      <c r="D908" s="49"/>
    </row>
    <row r="909" spans="3:4" ht="12.75">
      <c r="C909" s="48"/>
      <c r="D909" s="49"/>
    </row>
    <row r="910" spans="3:4" ht="12.75">
      <c r="C910" s="48"/>
      <c r="D910" s="49"/>
    </row>
    <row r="911" spans="3:4" ht="12.75">
      <c r="C911" s="48"/>
      <c r="D911" s="49"/>
    </row>
    <row r="912" spans="3:4" ht="12.75">
      <c r="C912" s="48"/>
      <c r="D912" s="49"/>
    </row>
    <row r="913" spans="3:4" ht="12.75">
      <c r="C913" s="48"/>
      <c r="D913" s="49"/>
    </row>
    <row r="914" spans="3:4" ht="12.75">
      <c r="C914" s="48"/>
      <c r="D914" s="49"/>
    </row>
    <row r="915" spans="3:4" ht="12.75">
      <c r="C915" s="48"/>
      <c r="D915" s="49"/>
    </row>
    <row r="916" spans="3:4" ht="12.75">
      <c r="C916" s="48"/>
      <c r="D916" s="49"/>
    </row>
    <row r="917" spans="3:4" ht="12.75">
      <c r="C917" s="48"/>
      <c r="D917" s="49"/>
    </row>
    <row r="918" spans="3:4" ht="12.75">
      <c r="C918" s="48"/>
      <c r="D918" s="49"/>
    </row>
    <row r="919" spans="3:4" ht="12.75">
      <c r="C919" s="48"/>
      <c r="D919" s="49"/>
    </row>
    <row r="920" spans="3:4" ht="12.75">
      <c r="C920" s="48"/>
      <c r="D920" s="49"/>
    </row>
    <row r="921" spans="3:4" ht="12.75">
      <c r="C921" s="48"/>
      <c r="D921" s="49"/>
    </row>
    <row r="922" spans="3:4" ht="12.75">
      <c r="C922" s="48"/>
      <c r="D922" s="49"/>
    </row>
    <row r="923" spans="3:4" ht="12.75">
      <c r="C923" s="48"/>
      <c r="D923" s="49"/>
    </row>
    <row r="924" spans="3:4" ht="12.75">
      <c r="C924" s="48"/>
      <c r="D924" s="49"/>
    </row>
    <row r="925" spans="3:4" ht="12.75">
      <c r="C925" s="48"/>
      <c r="D925" s="49"/>
    </row>
    <row r="926" spans="3:4" ht="12.75">
      <c r="C926" s="48"/>
      <c r="D926" s="49"/>
    </row>
    <row r="927" spans="3:4" ht="12.75">
      <c r="C927" s="48"/>
      <c r="D927" s="49"/>
    </row>
    <row r="928" spans="3:4" ht="12.75">
      <c r="C928" s="48"/>
      <c r="D928" s="49"/>
    </row>
    <row r="929" spans="3:4" ht="12.75">
      <c r="C929" s="48"/>
      <c r="D929" s="49"/>
    </row>
    <row r="930" spans="3:4" ht="12.75">
      <c r="C930" s="48"/>
      <c r="D930" s="49"/>
    </row>
    <row r="931" spans="3:4" ht="12.75">
      <c r="C931" s="48"/>
      <c r="D931" s="49"/>
    </row>
    <row r="932" spans="3:4" ht="12.75">
      <c r="C932" s="48"/>
      <c r="D932" s="49"/>
    </row>
    <row r="933" spans="3:4" ht="12.75">
      <c r="C933" s="48"/>
      <c r="D933" s="49"/>
    </row>
    <row r="934" spans="3:4" ht="12.75">
      <c r="C934" s="48"/>
      <c r="D934" s="49"/>
    </row>
    <row r="935" spans="3:4" ht="12.75">
      <c r="C935" s="48"/>
      <c r="D935" s="49"/>
    </row>
    <row r="936" spans="3:4" ht="12.75">
      <c r="C936" s="48"/>
      <c r="D936" s="49"/>
    </row>
    <row r="937" spans="3:4" ht="12.75">
      <c r="C937" s="48"/>
      <c r="D937" s="49"/>
    </row>
    <row r="938" spans="3:4" ht="12.75">
      <c r="C938" s="48"/>
      <c r="D938" s="49"/>
    </row>
    <row r="939" spans="3:4" ht="12.75">
      <c r="C939" s="48"/>
      <c r="D939" s="49"/>
    </row>
    <row r="940" spans="3:4" ht="12.75">
      <c r="C940" s="48"/>
      <c r="D940" s="49"/>
    </row>
    <row r="941" spans="3:4" ht="12.75">
      <c r="C941" s="48"/>
      <c r="D941" s="49"/>
    </row>
    <row r="942" spans="3:4" ht="12.75">
      <c r="C942" s="48"/>
      <c r="D942" s="49"/>
    </row>
    <row r="943" spans="3:4" ht="12.75">
      <c r="C943" s="48"/>
      <c r="D943" s="49"/>
    </row>
    <row r="944" spans="3:4" ht="12.75">
      <c r="C944" s="48"/>
      <c r="D944" s="49"/>
    </row>
    <row r="945" spans="3:4" ht="12.75">
      <c r="C945" s="48"/>
      <c r="D945" s="49"/>
    </row>
    <row r="946" spans="3:4" ht="12.75">
      <c r="C946" s="48"/>
      <c r="D946" s="49"/>
    </row>
    <row r="947" spans="3:4" ht="12.75">
      <c r="C947" s="48"/>
      <c r="D947" s="49"/>
    </row>
    <row r="948" spans="3:4" ht="12.75">
      <c r="C948" s="48"/>
      <c r="D948" s="49"/>
    </row>
    <row r="949" spans="3:4" ht="12.75">
      <c r="C949" s="48"/>
      <c r="D949" s="49"/>
    </row>
    <row r="950" spans="3:4" ht="12.75">
      <c r="C950" s="48"/>
      <c r="D950" s="49"/>
    </row>
    <row r="951" spans="3:4" ht="12.75">
      <c r="C951" s="48"/>
      <c r="D951" s="49"/>
    </row>
    <row r="952" spans="3:4" ht="12.75">
      <c r="C952" s="48"/>
      <c r="D952" s="49"/>
    </row>
    <row r="953" spans="3:4" ht="12.75">
      <c r="C953" s="48"/>
      <c r="D953" s="49"/>
    </row>
    <row r="954" spans="3:4" ht="12.75">
      <c r="C954" s="48"/>
      <c r="D954" s="49"/>
    </row>
    <row r="955" spans="3:4" ht="12.75">
      <c r="C955" s="48"/>
      <c r="D955" s="49"/>
    </row>
    <row r="956" spans="3:4" ht="12.75">
      <c r="C956" s="48"/>
      <c r="D956" s="49"/>
    </row>
    <row r="957" spans="3:4" ht="12.75">
      <c r="C957" s="48"/>
      <c r="D957" s="49"/>
    </row>
    <row r="958" spans="3:4" ht="12.75">
      <c r="C958" s="48"/>
      <c r="D958" s="49"/>
    </row>
    <row r="959" spans="3:4" ht="12.75">
      <c r="C959" s="48"/>
      <c r="D959" s="49"/>
    </row>
    <row r="960" spans="3:4" ht="12.75">
      <c r="C960" s="48"/>
      <c r="D960" s="49"/>
    </row>
    <row r="961" spans="3:4" ht="12.75">
      <c r="C961" s="48"/>
      <c r="D961" s="49"/>
    </row>
    <row r="962" spans="3:4" ht="12.75">
      <c r="C962" s="48"/>
      <c r="D962" s="49"/>
    </row>
    <row r="963" spans="3:4" ht="12.75">
      <c r="C963" s="48"/>
      <c r="D963" s="49"/>
    </row>
    <row r="964" spans="3:4" ht="12.75">
      <c r="C964" s="48"/>
      <c r="D964" s="49"/>
    </row>
    <row r="965" spans="3:4" ht="12.75">
      <c r="C965" s="48"/>
      <c r="D965" s="49"/>
    </row>
    <row r="966" spans="3:4" ht="12.75">
      <c r="C966" s="48"/>
      <c r="D966" s="49"/>
    </row>
    <row r="967" spans="3:4" ht="12.75">
      <c r="C967" s="48"/>
      <c r="D967" s="49"/>
    </row>
    <row r="968" spans="3:4" ht="12.75">
      <c r="C968" s="48"/>
      <c r="D968" s="49"/>
    </row>
    <row r="969" spans="3:4" ht="12.75">
      <c r="C969" s="48"/>
      <c r="D969" s="49"/>
    </row>
    <row r="970" spans="3:4" ht="12.75">
      <c r="C970" s="48"/>
      <c r="D970" s="49"/>
    </row>
    <row r="971" spans="3:4" ht="12.75">
      <c r="C971" s="48"/>
      <c r="D971" s="49"/>
    </row>
    <row r="972" spans="3:4" ht="12.75">
      <c r="C972" s="48"/>
      <c r="D972" s="49"/>
    </row>
    <row r="973" spans="3:4" ht="12.75">
      <c r="C973" s="48"/>
      <c r="D973" s="49"/>
    </row>
    <row r="974" spans="3:4" ht="12.75">
      <c r="C974" s="48"/>
      <c r="D974" s="49"/>
    </row>
    <row r="975" spans="3:4" ht="12.75">
      <c r="C975" s="48"/>
      <c r="D975" s="49"/>
    </row>
    <row r="976" spans="3:4" ht="12.75">
      <c r="C976" s="48"/>
      <c r="D976" s="49"/>
    </row>
    <row r="977" spans="3:4" ht="12.75">
      <c r="C977" s="48"/>
      <c r="D977" s="49"/>
    </row>
    <row r="978" spans="3:4" ht="12.75">
      <c r="C978" s="48"/>
      <c r="D978" s="49"/>
    </row>
    <row r="979" spans="3:4" ht="12.75">
      <c r="C979" s="48"/>
      <c r="D979" s="49"/>
    </row>
    <row r="980" spans="3:4" ht="12.75">
      <c r="C980" s="48"/>
      <c r="D980" s="49"/>
    </row>
    <row r="981" spans="3:4" ht="12.75">
      <c r="C981" s="48"/>
      <c r="D981" s="49"/>
    </row>
    <row r="982" spans="3:4" ht="12.75">
      <c r="C982" s="48"/>
      <c r="D982" s="49"/>
    </row>
    <row r="983" spans="3:4" ht="12.75">
      <c r="C983" s="48"/>
      <c r="D983" s="49"/>
    </row>
    <row r="984" spans="3:4" ht="12.75">
      <c r="C984" s="48"/>
      <c r="D984" s="49"/>
    </row>
    <row r="985" spans="3:4" ht="12.75">
      <c r="C985" s="48"/>
      <c r="D985" s="49"/>
    </row>
    <row r="986" spans="3:4" ht="12.75">
      <c r="C986" s="48"/>
      <c r="D986" s="49"/>
    </row>
    <row r="987" spans="3:4" ht="12.75">
      <c r="C987" s="48"/>
      <c r="D987" s="49"/>
    </row>
    <row r="988" spans="3:4" ht="12.75">
      <c r="C988" s="48"/>
      <c r="D988" s="49"/>
    </row>
    <row r="989" spans="3:4" ht="12.75">
      <c r="C989" s="48"/>
      <c r="D989" s="49"/>
    </row>
    <row r="990" spans="3:4" ht="12.75">
      <c r="C990" s="48"/>
      <c r="D990" s="49"/>
    </row>
    <row r="991" spans="3:4" ht="12.75">
      <c r="C991" s="48"/>
      <c r="D991" s="49"/>
    </row>
    <row r="992" spans="3:4" ht="12.75">
      <c r="C992" s="48"/>
      <c r="D992" s="49"/>
    </row>
    <row r="993" spans="3:4" ht="12.75">
      <c r="C993" s="48"/>
      <c r="D993" s="49"/>
    </row>
    <row r="994" spans="3:4" ht="12.75">
      <c r="C994" s="48"/>
      <c r="D994" s="49"/>
    </row>
    <row r="995" spans="3:4" ht="12.75">
      <c r="C995" s="48"/>
      <c r="D995" s="49"/>
    </row>
    <row r="996" spans="3:4" ht="12.75">
      <c r="C996" s="48"/>
      <c r="D996" s="49"/>
    </row>
    <row r="997" spans="3:4" ht="12.75">
      <c r="C997" s="48"/>
      <c r="D997" s="49"/>
    </row>
    <row r="998" spans="3:4" ht="12.75">
      <c r="C998" s="48"/>
      <c r="D998" s="49"/>
    </row>
    <row r="999" spans="3:4" ht="12.75">
      <c r="C999" s="48"/>
      <c r="D999" s="49"/>
    </row>
    <row r="1000" spans="3:4" ht="12.75">
      <c r="C1000" s="48"/>
      <c r="D1000" s="49"/>
    </row>
    <row r="1001" spans="3:4" ht="12.75">
      <c r="C1001" s="48"/>
      <c r="D1001" s="49"/>
    </row>
    <row r="1002" spans="3:4" ht="12.75">
      <c r="C1002" s="48"/>
      <c r="D1002" s="49"/>
    </row>
    <row r="1003" spans="3:4" ht="12.75">
      <c r="C1003" s="48"/>
      <c r="D1003" s="49"/>
    </row>
    <row r="1004" spans="3:4" ht="12.75">
      <c r="C1004" s="48"/>
      <c r="D1004" s="49"/>
    </row>
    <row r="1005" spans="3:4" ht="12.75">
      <c r="C1005" s="48"/>
      <c r="D1005" s="49"/>
    </row>
    <row r="1006" spans="3:4" ht="12.75">
      <c r="C1006" s="48"/>
      <c r="D1006" s="49"/>
    </row>
    <row r="1007" spans="3:4" ht="12.75">
      <c r="C1007" s="48"/>
      <c r="D1007" s="49"/>
    </row>
    <row r="1008" spans="3:4" ht="12.75">
      <c r="C1008" s="48"/>
      <c r="D1008" s="49"/>
    </row>
    <row r="1009" spans="3:4" ht="12.75">
      <c r="C1009" s="48"/>
      <c r="D1009" s="49"/>
    </row>
    <row r="1010" spans="3:4" ht="12.75">
      <c r="C1010" s="48"/>
      <c r="D1010" s="49"/>
    </row>
    <row r="1011" spans="3:4" ht="12.75">
      <c r="C1011" s="48"/>
      <c r="D1011" s="49"/>
    </row>
    <row r="1012" spans="3:4" ht="12.75">
      <c r="C1012" s="48"/>
      <c r="D1012" s="49"/>
    </row>
    <row r="1013" spans="3:4" ht="12.75">
      <c r="C1013" s="48"/>
      <c r="D1013" s="49"/>
    </row>
    <row r="1014" spans="3:4" ht="12.75">
      <c r="C1014" s="48"/>
      <c r="D1014" s="49"/>
    </row>
    <row r="1015" spans="3:4" ht="12.75">
      <c r="C1015" s="48"/>
      <c r="D1015" s="49"/>
    </row>
    <row r="1016" spans="3:4" ht="12.75">
      <c r="C1016" s="48"/>
      <c r="D1016" s="49"/>
    </row>
    <row r="1017" spans="3:4" ht="12.75">
      <c r="C1017" s="48"/>
      <c r="D1017" s="49"/>
    </row>
    <row r="1018" spans="3:4" ht="12.75">
      <c r="C1018" s="48"/>
      <c r="D1018" s="49"/>
    </row>
    <row r="1019" spans="3:4" ht="12.75">
      <c r="C1019" s="48"/>
      <c r="D1019" s="49"/>
    </row>
    <row r="1020" spans="3:4" ht="12.75">
      <c r="C1020" s="48"/>
      <c r="D1020" s="49"/>
    </row>
    <row r="1021" spans="3:4" ht="12.75">
      <c r="C1021" s="48"/>
      <c r="D1021" s="49"/>
    </row>
    <row r="1022" spans="3:4" ht="12.75">
      <c r="C1022" s="48"/>
      <c r="D1022" s="49"/>
    </row>
    <row r="1023" spans="3:4" ht="12.75">
      <c r="C1023" s="48"/>
      <c r="D1023" s="49"/>
    </row>
    <row r="1024" spans="3:4" ht="12.75">
      <c r="C1024" s="48"/>
      <c r="D1024" s="49"/>
    </row>
    <row r="1025" spans="3:4" ht="12.75">
      <c r="C1025" s="48"/>
      <c r="D1025" s="49"/>
    </row>
    <row r="1026" spans="3:4" ht="12.75">
      <c r="C1026" s="48"/>
      <c r="D1026" s="49"/>
    </row>
    <row r="1027" spans="3:4" ht="12.75">
      <c r="C1027" s="48"/>
      <c r="D1027" s="49"/>
    </row>
    <row r="1028" spans="3:4" ht="12.75">
      <c r="C1028" s="48"/>
      <c r="D1028" s="49"/>
    </row>
    <row r="1029" spans="3:4" ht="12.75">
      <c r="C1029" s="48"/>
      <c r="D1029" s="49"/>
    </row>
    <row r="1030" spans="3:4" ht="12.75">
      <c r="C1030" s="48"/>
      <c r="D1030" s="49"/>
    </row>
    <row r="1031" spans="3:4" ht="12.75">
      <c r="C1031" s="48"/>
      <c r="D1031" s="49"/>
    </row>
    <row r="1032" spans="3:4" ht="12.75">
      <c r="C1032" s="48"/>
      <c r="D1032" s="49"/>
    </row>
    <row r="1033" spans="3:4" ht="12.75">
      <c r="C1033" s="48"/>
      <c r="D1033" s="49"/>
    </row>
    <row r="1034" spans="3:4" ht="12.75">
      <c r="C1034" s="48"/>
      <c r="D1034" s="49"/>
    </row>
    <row r="1035" spans="3:4" ht="12.75">
      <c r="C1035" s="48"/>
      <c r="D1035" s="49"/>
    </row>
    <row r="1036" spans="3:4" ht="12.75">
      <c r="C1036" s="48"/>
      <c r="D1036" s="49"/>
    </row>
    <row r="1037" spans="3:4" ht="12.75">
      <c r="C1037" s="48"/>
      <c r="D1037" s="49"/>
    </row>
    <row r="1038" spans="3:4" ht="12.75">
      <c r="C1038" s="48"/>
      <c r="D1038" s="49"/>
    </row>
    <row r="1039" spans="3:4" ht="12.75">
      <c r="C1039" s="48"/>
      <c r="D1039" s="49"/>
    </row>
    <row r="1040" spans="3:4" ht="12.75">
      <c r="C1040" s="48"/>
      <c r="D1040" s="49"/>
    </row>
    <row r="1041" spans="3:4" ht="12.75">
      <c r="C1041" s="48"/>
      <c r="D1041" s="49"/>
    </row>
    <row r="1042" spans="3:4" ht="12.75">
      <c r="C1042" s="48"/>
      <c r="D1042" s="49"/>
    </row>
    <row r="1043" spans="3:4" ht="12.75">
      <c r="C1043" s="48"/>
      <c r="D1043" s="49"/>
    </row>
    <row r="1044" spans="3:4" ht="12.75">
      <c r="C1044" s="48"/>
      <c r="D1044" s="49"/>
    </row>
    <row r="1045" spans="3:4" ht="12.75">
      <c r="C1045" s="48"/>
      <c r="D1045" s="49"/>
    </row>
    <row r="1046" spans="3:4" ht="12.75">
      <c r="C1046" s="48"/>
      <c r="D1046" s="49"/>
    </row>
    <row r="1047" spans="3:4" ht="12.75">
      <c r="C1047" s="48"/>
      <c r="D1047" s="49"/>
    </row>
    <row r="1048" spans="3:4" ht="12.75">
      <c r="C1048" s="48"/>
      <c r="D1048" s="49"/>
    </row>
    <row r="1049" spans="3:4" ht="12.75">
      <c r="C1049" s="48"/>
      <c r="D1049" s="49"/>
    </row>
    <row r="1050" spans="3:4" ht="12.75">
      <c r="C1050" s="48"/>
      <c r="D1050" s="49"/>
    </row>
    <row r="1051" spans="3:4" ht="12.75">
      <c r="C1051" s="48"/>
      <c r="D1051" s="49"/>
    </row>
    <row r="1052" spans="3:4" ht="12.75">
      <c r="C1052" s="48"/>
      <c r="D1052" s="49"/>
    </row>
    <row r="1053" spans="3:4" ht="12.75">
      <c r="C1053" s="48"/>
      <c r="D1053" s="49"/>
    </row>
    <row r="1054" spans="3:4" ht="12.75">
      <c r="C1054" s="48"/>
      <c r="D1054" s="49"/>
    </row>
    <row r="1055" spans="3:4" ht="12.75">
      <c r="C1055" s="48"/>
      <c r="D1055" s="49"/>
    </row>
    <row r="1056" spans="3:4" ht="12.75">
      <c r="C1056" s="48"/>
      <c r="D1056" s="49"/>
    </row>
    <row r="1057" spans="3:4" ht="12.75">
      <c r="C1057" s="48"/>
      <c r="D1057" s="49"/>
    </row>
    <row r="1058" spans="3:4" ht="12.75">
      <c r="C1058" s="48"/>
      <c r="D1058" s="49"/>
    </row>
    <row r="1059" spans="3:4" ht="12.75">
      <c r="C1059" s="48"/>
      <c r="D1059" s="49"/>
    </row>
    <row r="1060" spans="3:4" ht="12.75">
      <c r="C1060" s="48"/>
      <c r="D1060" s="49"/>
    </row>
    <row r="1061" spans="3:4" ht="12.75">
      <c r="C1061" s="50"/>
      <c r="D1061" s="49"/>
    </row>
    <row r="1062" spans="3:4" ht="12.75">
      <c r="C1062" s="50"/>
      <c r="D1062" s="49"/>
    </row>
    <row r="1063" spans="3:4" ht="12.75">
      <c r="C1063" s="50"/>
      <c r="D1063" s="49"/>
    </row>
    <row r="1064" spans="3:4" ht="12.75">
      <c r="C1064" s="50"/>
      <c r="D1064" s="49"/>
    </row>
    <row r="1065" spans="3:4" ht="12.75">
      <c r="C1065" s="50"/>
      <c r="D1065" s="49"/>
    </row>
    <row r="1066" spans="3:4" ht="12.75">
      <c r="C1066" s="50"/>
      <c r="D1066" s="49"/>
    </row>
    <row r="1067" spans="3:4" ht="12.75">
      <c r="C1067" s="50"/>
      <c r="D1067" s="49"/>
    </row>
    <row r="1068" spans="3:4" ht="12.75">
      <c r="C1068" s="50"/>
      <c r="D1068" s="49"/>
    </row>
    <row r="1069" spans="3:4" ht="12.75">
      <c r="C1069" s="50"/>
      <c r="D1069" s="49"/>
    </row>
    <row r="1070" spans="3:4" ht="12.75">
      <c r="C1070" s="50"/>
      <c r="D1070" s="49"/>
    </row>
    <row r="1071" spans="3:4" ht="12.75">
      <c r="C1071" s="50"/>
      <c r="D1071" s="49"/>
    </row>
    <row r="1072" spans="3:4" ht="12.75">
      <c r="C1072" s="50"/>
      <c r="D1072" s="49"/>
    </row>
    <row r="1073" spans="3:4" ht="12.75">
      <c r="C1073" s="50"/>
      <c r="D1073" s="49"/>
    </row>
    <row r="1074" spans="3:4" ht="12.75">
      <c r="C1074" s="50"/>
      <c r="D1074" s="49"/>
    </row>
    <row r="1075" spans="3:4" ht="12.75">
      <c r="C1075" s="50"/>
      <c r="D1075" s="49"/>
    </row>
    <row r="1076" spans="3:4" ht="12.75">
      <c r="C1076" s="50"/>
      <c r="D1076" s="49"/>
    </row>
    <row r="1077" spans="3:4" ht="12.75">
      <c r="C1077" s="50"/>
      <c r="D1077" s="49"/>
    </row>
    <row r="1078" spans="3:4" ht="12.75">
      <c r="C1078" s="50"/>
      <c r="D1078" s="49"/>
    </row>
    <row r="1079" spans="3:4" ht="12.75">
      <c r="C1079" s="50"/>
      <c r="D1079" s="49"/>
    </row>
    <row r="1080" spans="3:4" ht="12.75">
      <c r="C1080" s="50"/>
      <c r="D1080" s="49"/>
    </row>
    <row r="1081" spans="3:4" ht="12.75">
      <c r="C1081" s="50"/>
      <c r="D1081" s="49"/>
    </row>
    <row r="1082" spans="3:4" ht="12.75">
      <c r="C1082" s="50"/>
      <c r="D1082" s="49"/>
    </row>
    <row r="1083" spans="3:4" ht="12.75">
      <c r="C1083" s="50"/>
      <c r="D1083" s="49"/>
    </row>
    <row r="1084" spans="3:4" ht="12.75">
      <c r="C1084" s="50"/>
      <c r="D1084" s="49"/>
    </row>
    <row r="1085" spans="3:4" ht="12.75">
      <c r="C1085" s="50"/>
      <c r="D1085" s="49"/>
    </row>
  </sheetData>
  <mergeCells count="19">
    <mergeCell ref="A1:A4"/>
    <mergeCell ref="G1:H1"/>
    <mergeCell ref="H3:H4"/>
    <mergeCell ref="G2:G4"/>
    <mergeCell ref="B1:B4"/>
    <mergeCell ref="C1:C4"/>
    <mergeCell ref="D1:D4"/>
    <mergeCell ref="F1:F4"/>
    <mergeCell ref="E1:E4"/>
    <mergeCell ref="I1:I4"/>
    <mergeCell ref="M1:M4"/>
    <mergeCell ref="J1:K1"/>
    <mergeCell ref="J2:J4"/>
    <mergeCell ref="K3:K4"/>
    <mergeCell ref="L1:L4"/>
    <mergeCell ref="B636:C636"/>
    <mergeCell ref="B637:C637"/>
    <mergeCell ref="B638:C638"/>
    <mergeCell ref="B642:C642"/>
  </mergeCells>
  <printOptions gridLines="1" horizontalCentered="1"/>
  <pageMargins left="0.1968503937007874" right="0.1968503937007874" top="0.83" bottom="0.66" header="0.55" footer="0.31496062992125984"/>
  <pageSetup horizontalDpi="300" verticalDpi="300" orientation="landscape" paperSize="9" scale="80" r:id="rId1"/>
  <headerFooter alignWithMargins="0">
    <oddHeader>&amp;C&amp;"Arial CE,Pogrubiony"&amp;12Wykonanie wydatków budżetu miasta Opola za I półrocze 2006 roku&amp;RZałącznik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2006-08-23T08:31:48Z</cp:lastPrinted>
  <dcterms:created xsi:type="dcterms:W3CDTF">2000-11-14T12:10:39Z</dcterms:created>
  <dcterms:modified xsi:type="dcterms:W3CDTF">2006-09-04T11:02:04Z</dcterms:modified>
  <cp:category/>
  <cp:version/>
  <cp:contentType/>
  <cp:contentStatus/>
</cp:coreProperties>
</file>