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478" activeTab="0"/>
  </bookViews>
  <sheets>
    <sheet name="Dochody zał. 1" sheetId="1" r:id="rId1"/>
    <sheet name="Wydatki - zał. 2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123Graph_B" localSheetId="0" hidden="1">'[5]Inwestycje-zał.3'!#REF!</definedName>
    <definedName name="__123Graph_B" hidden="1">'[1]Inwestycje-zał.3'!#REF!</definedName>
    <definedName name="__123Graph_D" localSheetId="0" hidden="1">'[5]Inwestycje-zał.3'!#REF!</definedName>
    <definedName name="__123Graph_D" hidden="1">'[1]Inwestycje-zał.3'!#REF!</definedName>
    <definedName name="__123Graph_F" localSheetId="0" hidden="1">'[5]Inwestycje-zał.3'!#REF!</definedName>
    <definedName name="__123Graph_F" hidden="1">'[1]Inwestycje-zał.3'!#REF!</definedName>
    <definedName name="__123Graph_X" localSheetId="0" hidden="1">'[5]Inwestycje-zał.3'!#REF!</definedName>
    <definedName name="__123Graph_X" hidden="1">'[1]Inwestycje-zał.3'!#REF!</definedName>
    <definedName name="aa" hidden="1">'[4]Inwestycje-zał.3'!#REF!</definedName>
    <definedName name="aaa" hidden="1">'[2]Inwestycje-zał.3'!#REF!</definedName>
    <definedName name="abc" hidden="1">'[1]Inwestycje-zał.3'!#REF!</definedName>
    <definedName name="bb" hidden="1">'[1]Inwestycje-zał.3'!#REF!</definedName>
    <definedName name="kk" hidden="1">'[1]Inwestycje-zał.3'!#REF!</definedName>
    <definedName name="kkk" hidden="1">'[4]Inwestycje-zał.3'!#REF!</definedName>
    <definedName name="_xlnm.Print_Area" localSheetId="0">'Dochody zał. 1'!$A$1:$F$108</definedName>
    <definedName name="_xlnm.Print_Area" localSheetId="1">'Wydatki - zał. 2'!$A$1:$I$545</definedName>
    <definedName name="planowanie" hidden="1">'[1]Inwestycje-zał.3'!#REF!</definedName>
    <definedName name="Sierpień" hidden="1">'[1]Inwestycje-zał.3'!#REF!</definedName>
    <definedName name="_xlnm.Print_Titles" localSheetId="0">'Dochody zał. 1'!$1:$2</definedName>
    <definedName name="_xlnm.Print_Titles" localSheetId="1">'Wydatki - zał. 2'!$1:$5</definedName>
    <definedName name="ww" hidden="1">'[1]Inwestycje-zał.3'!#REF!</definedName>
    <definedName name="xxx" hidden="1">'[1]Inwestycje-zał.3'!#REF!</definedName>
    <definedName name="xxxx" hidden="1">'[1]Inwestycje-zał.3'!#REF!</definedName>
    <definedName name="xxxxxxxx" hidden="1">'[1]Inwestycje-zał.3'!#REF!</definedName>
    <definedName name="xxxxxxxxxx" hidden="1">'[1]Inwestycje-zał.3'!#REF!</definedName>
    <definedName name="zlec." hidden="1">'[3]INWESTYCJE'!#REF!</definedName>
  </definedNames>
  <calcPr fullCalcOnLoad="1"/>
</workbook>
</file>

<file path=xl/sharedStrings.xml><?xml version="1.0" encoding="utf-8"?>
<sst xmlns="http://schemas.openxmlformats.org/spreadsheetml/2006/main" count="737" uniqueCount="577">
  <si>
    <t>Przebudowa wejścia do kaplicy przy ul.Cmentarnej i remont elewacji</t>
  </si>
  <si>
    <t>Remont kaplicy cmentarnej przy ul.Krapkowickiej</t>
  </si>
  <si>
    <t>Promocja jednostek samorządu terytorialnego</t>
  </si>
  <si>
    <t>Fundusz Spójności/ISPA - utrzymanie biura PIU - zakupy inwestycyjne sprzętu</t>
  </si>
  <si>
    <t xml:space="preserve">Wydatki na inwestycje i zakupy inwestycyjne z zakresu administracji rządowej oraz inne zadania zlecone ustawami realizowane przez powiat - przebudowa pomieszczeń na Miejskie Stanowisko Kierowania KMPSP w Opolu </t>
  </si>
  <si>
    <t>Rozbudowa urządzeń kanalizacji deszczowej</t>
  </si>
  <si>
    <t>Stypendia motywacyjne dla uczniów</t>
  </si>
  <si>
    <t xml:space="preserve">same inwestycje </t>
  </si>
  <si>
    <t>0450</t>
  </si>
  <si>
    <t>Wpływy z opłaty administracyjnej za czynności urzędowe</t>
  </si>
  <si>
    <t xml:space="preserve">Budowa kanalizacji deszczowej i urządzeń podczyszczających wraz z przebudową rowu 
R-12 w dzielnicy Nowa Wieś Królewska ul.Żwirowa, Al.Przyjaźni, ul.Marka z Jemielnicy w Opolu </t>
  </si>
  <si>
    <r>
      <t>Dom Pomocy Społecznej dla Kombatantów</t>
    </r>
    <r>
      <rPr>
        <i/>
        <sz val="10"/>
        <rFont val="Arial CE"/>
        <family val="2"/>
      </rPr>
      <t xml:space="preserve"> - wydatki na realizację bieżących zadań własnych powiatu</t>
    </r>
  </si>
  <si>
    <r>
      <t>Dom Pomocy Społecznej w Opolu, ul.Szpitalna 17</t>
    </r>
    <r>
      <rPr>
        <i/>
        <sz val="10"/>
        <rFont val="Arial CE"/>
        <family val="2"/>
      </rPr>
      <t xml:space="preserve"> - wydatki na realizację bieżących zadań własnych powiatu</t>
    </r>
  </si>
  <si>
    <r>
      <t>Środowiskowy Dom Samopomocy w Opolu przy ul.Stoińskiego 8</t>
    </r>
    <r>
      <rPr>
        <i/>
        <sz val="10"/>
        <rFont val="Arial CE"/>
        <family val="2"/>
      </rPr>
      <t xml:space="preserve"> - wydatki na realizację zadań bieżących z zakresu administracji rządowej oraz innych zadań zleconych gminie (związkom gmin) ustawami</t>
    </r>
  </si>
  <si>
    <r>
      <t>Środowiskowy Dom Samopomocy w Opolu przy ul.Mielęckiego 4a</t>
    </r>
    <r>
      <rPr>
        <i/>
        <sz val="10"/>
        <rFont val="Arial CE"/>
        <family val="2"/>
      </rPr>
      <t xml:space="preserve"> - wydatki na realizację zadań bieżących z zakresu administracji rządowej oraz innych zadań zleconych gminie (związkom gmin) ustawami</t>
    </r>
  </si>
  <si>
    <t xml:space="preserve">Realizacja projektu „Wspieranie rozwoju edukacyjnego młodzieży wiejskiej poprzez programy stypendialne” </t>
  </si>
  <si>
    <t>Składki na ubezpieczenie zdrowotne opłacane za osoby pobierające niektóre świadczenia z pomocy społecznej oraz niektóre świadczenia rodzinne</t>
  </si>
  <si>
    <t>Realizacja programu edukacyjnego dla dzieci w wieku przedszkolnym "Biały ząbek"</t>
  </si>
  <si>
    <t>Realizacja programu zapobiegania otyłości wśród  dzieci "ABC zdrowego żywienia"</t>
  </si>
  <si>
    <t>Dofinansowanie pracodawcom kosztów kształcenia młodocianych pracowników</t>
  </si>
  <si>
    <t>Realizacja programu samobadania piersi  "Badaj swoje piersi"</t>
  </si>
  <si>
    <t>Remonty konserwatorskie obiektów zabytkowych</t>
  </si>
  <si>
    <r>
      <t>Miejski Ośrodek Pomocy Rodzinie</t>
    </r>
    <r>
      <rPr>
        <i/>
        <sz val="10"/>
        <rFont val="Arial CE"/>
        <family val="2"/>
      </rPr>
      <t xml:space="preserve"> - wydatki bieżące</t>
    </r>
  </si>
  <si>
    <t xml:space="preserve">Kontrakt nr 2: Budowa sieci kanalizacyjnej w miejscowościach: Chrząstowice, Dębska Kuźnia, Przywory, Kąty Opolskie oraz w dzielnicy Opola: Grotowice; Kolektora ściekowego "K" w Opolu; ujęć wodnych i zbiorników retencyjnych na Stacji Uzdatniania Wody Grotowice </t>
  </si>
  <si>
    <t>Budowa Optycznej Sieci Teleinformatycznej Opola (OSTO)</t>
  </si>
  <si>
    <t>Zakup znaczków rejestracyjnych dla psów</t>
  </si>
  <si>
    <t>Rozbiórka nieczynnego obiektu szaletu na ul.Ściegiennego</t>
  </si>
  <si>
    <t xml:space="preserve">Realizacja programu profilaktyki chorób układu krążenia - dotacja dla SP ZOZ Centrum </t>
  </si>
  <si>
    <t xml:space="preserve">Realizacja programu profilaktyki chorób układu krążenia - dotacja dla SP ZOZ Zaodrze </t>
  </si>
  <si>
    <t xml:space="preserve">Realizacja programu profilaktyki chorób układu krążenia - dotacja dla SP ZOZ Śródmieście </t>
  </si>
  <si>
    <t>Przebudowa wiaduktu i układu komunikacyjnego oraz remont wiaduktu żelbetowego w ciągu ul.Reymonta</t>
  </si>
  <si>
    <t>Przebudowa Placu Kopernika, ul.Żeromskiego, ul.Oleskiej, ul.Sienkiewicza w Opolu</t>
  </si>
  <si>
    <t xml:space="preserve">Przebudowa skrzyżowania ul.Ozimskiej z ul.Plebiscytową </t>
  </si>
  <si>
    <t>Przebudowa mostu nad Kanałem Ulgi ul.Niemodlińska  - opracowanie dokumentacji technicznej</t>
  </si>
  <si>
    <t>Przebudowa wiaduktu nad ul.Bończyka w ciągu ul.Nysy Łużyckiej  - opracowanie dokumentacji technicznej</t>
  </si>
  <si>
    <t xml:space="preserve">Budowa chodników i zjazdów lewostronnych w ul.Partyzanckiej </t>
  </si>
  <si>
    <t>Budowa drogi wraz z odwodnieniem i oświetleniem na terenie domków jednorodzinnych przy ul.Lawendowej - II etap</t>
  </si>
  <si>
    <t>Rozbudowa cmentarza komunalnego ul.Cmentarna w Opolu - zakończenie I etapu realizacji</t>
  </si>
  <si>
    <t>Przebudowa istniejącego okablowania strukturalnego w budynku na Pl.Wolności</t>
  </si>
  <si>
    <t>PSP Nr 20 - termomodernizacja obiektów</t>
  </si>
  <si>
    <t>Przebudowa oświetlenia na ul.Budowlanych (odc. od ul.Prudnickiej do obwodnicy północnej)</t>
  </si>
  <si>
    <t>Przebudowa stadionu miejskiego przy ul.Oleskiej - opracowanie dokumentacji</t>
  </si>
  <si>
    <t>Budowa separatorów na wylotach kanalizacji deszczowej lewobrzeżnej zlewni rzeki Odry</t>
  </si>
  <si>
    <t>Uzbrojenie terenu w rejonie ul. Wrocławskiej-Kokota w Opolu</t>
  </si>
  <si>
    <t xml:space="preserve">Uzbrojenie terenów w rejonie ulicy Arki Bożka w Opolu </t>
  </si>
  <si>
    <t>Utworzenie Narodowego Centrum Polskiej Piosenki w Opolu</t>
  </si>
  <si>
    <t>Przebudowa, rozbudowa i nadbudowa budynku przy ul. Minorytów 4 z przeznaczeniem na siedzibę wypożyczalni centralnej Miejskiej Biblioteki Publicznej w Opolu</t>
  </si>
  <si>
    <t>Adaptacja budynku akwarium - terrarium na pawilon zwierząt nocnych i ekspozycję "żywych dinozaurów" w Ogrodzie Zoologicznym w Opolu</t>
  </si>
  <si>
    <t>Budowa stadionu lekkoatletycznego w Opolu ul. Szarych Szeregów  - II etap</t>
  </si>
  <si>
    <t>Lecznictwo ambulatoryjne</t>
  </si>
  <si>
    <t>SP ZOZ Zaodrze - adaptacja pomieszczeń na szatnię dla pracowników</t>
  </si>
  <si>
    <t>SP ZOZ Zaodrze - adaptacja pomieszczeń na punkt informacyjno-rejestracyjny</t>
  </si>
  <si>
    <t>Zakłady gospodarki mieszkaniowej</t>
  </si>
  <si>
    <t>Uzbrojenie terenów w rejonie ulicy Lwowskiej</t>
  </si>
  <si>
    <t>Dotacje celowe otrzymane z budżetu państwa na zadania bieżące realizowane przez gminę na podstawie porozumień z organami administracji rządowej</t>
  </si>
  <si>
    <t>Budowa ścieżki rowerowej na ul.Luboszyckiej - odc. od ul.Chabrów do ronda</t>
  </si>
  <si>
    <t>Budowa kanalizacji deszczowej wraz z odbudową dróg nieutwardzonych w dzielnicach Gosławice, Nowa Wieś Królewska związana z realizacją Programu Fundusz Spójności/ISPA</t>
  </si>
  <si>
    <t>Remont kanalizacji deszczowej</t>
  </si>
  <si>
    <t xml:space="preserve">Remonty i bieżące utrzymanie dróg </t>
  </si>
  <si>
    <t>Wydatki bieżące, w tym:</t>
  </si>
  <si>
    <t>Budowa parkingu na Wyspie Bolko wraz z przebudową dróg dojazdowych</t>
  </si>
  <si>
    <t>§</t>
  </si>
  <si>
    <t>0690</t>
  </si>
  <si>
    <t>Wpływy z różnych opłat</t>
  </si>
  <si>
    <t>Środki na dofinansowanie własnych inwestycji gmin (związków gmin), powiatów (związków powiatów), samorządów województw, pozyskane z innych źródeł</t>
  </si>
  <si>
    <t>GOSPODARKA MIESZKANIOWA</t>
  </si>
  <si>
    <t>0470</t>
  </si>
  <si>
    <t xml:space="preserve">Wpływy z opłat za zarząd, użytkowanie i użytkowanie wieczyste nieruchomości </t>
  </si>
  <si>
    <t>0750</t>
  </si>
  <si>
    <r>
      <t xml:space="preserve">Plan na 2007 r.          
</t>
    </r>
    <r>
      <rPr>
        <sz val="10"/>
        <rFont val="Arial CE"/>
        <family val="2"/>
      </rPr>
      <t>(5+9)</t>
    </r>
  </si>
  <si>
    <t>Dochody z najmu i dzierżawy składników majątkowych Skarbu Państwa, jednostek samorządu terytorialnego lub innych jednostek zaliczanych do sektora finansów publicznych oraz innych umów o podobnym charakterze</t>
  </si>
  <si>
    <t>0760</t>
  </si>
  <si>
    <t xml:space="preserve">Wpływy z tytułu przekształcenia prawa użytkowania wieczystego przysługującego osobom fizycznym w prawo własności </t>
  </si>
  <si>
    <t>0870</t>
  </si>
  <si>
    <t>Wpływy ze sprzedaży składników majątkowych</t>
  </si>
  <si>
    <t>0920</t>
  </si>
  <si>
    <t xml:space="preserve">Pozostałe odsetki </t>
  </si>
  <si>
    <t>0970</t>
  </si>
  <si>
    <t>Wpływy z różnych dochodów</t>
  </si>
  <si>
    <t>Dotacje celowe otrzymane z budżetu państwa na zadania bieżące z zakresu administracji rządowej oraz inne zadania zlecone ustawami realizowane przez powiat</t>
  </si>
  <si>
    <t>Dochody jednostek samorządu terytorialnego związane z realizacją zadań z zakresu administracji rządowej oraz innych zadań zleconych ustawami</t>
  </si>
  <si>
    <t>0830</t>
  </si>
  <si>
    <t>Wpływy z usług</t>
  </si>
  <si>
    <t>ADMINISTRACJA PUBLICZNA</t>
  </si>
  <si>
    <t>0420</t>
  </si>
  <si>
    <t>Wpływy z opłaty komunikacyjnej</t>
  </si>
  <si>
    <t>Dotacje celowe otrzymane z budżetu państwa na realizację zadań bieżących z zakresu administracji rządowej oraz innych zadań zleconych gminie (związkom gmin) ustawami</t>
  </si>
  <si>
    <t>Dotacje celowe otrzymane z budżetu państwa na zadania bieżące realizowane przez powiat na podstawie porozumień z organami administracji rządowej</t>
  </si>
  <si>
    <t>0570</t>
  </si>
  <si>
    <t>Grzywny, mandaty i inne kary pieniężne od ludności</t>
  </si>
  <si>
    <t>0010</t>
  </si>
  <si>
    <t>Podatek dochodowy od osób fizycznych</t>
  </si>
  <si>
    <t>0020</t>
  </si>
  <si>
    <t>Podatek dochodowy od osób prawnych</t>
  </si>
  <si>
    <t>0310</t>
  </si>
  <si>
    <t xml:space="preserve">Podatek od nieruchomości </t>
  </si>
  <si>
    <t>0320</t>
  </si>
  <si>
    <t>Podatek rolny</t>
  </si>
  <si>
    <t>0330</t>
  </si>
  <si>
    <t>Podatek leśny</t>
  </si>
  <si>
    <t>0340</t>
  </si>
  <si>
    <t>Wypoczynek dzieci i młodzieży, w tym:</t>
  </si>
  <si>
    <t xml:space="preserve">Realizacja projektu „Ten Drugi Pierwszy Raz” </t>
  </si>
  <si>
    <t>Rejon I - opłaty za media - Spółka "Turhand-Ret"</t>
  </si>
  <si>
    <t>Rejon II - opłaty za media - Spółka "Turhand-Ret</t>
  </si>
  <si>
    <t>Rejon III - opłaty za media - Spółka "Feroma"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</si>
  <si>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</si>
  <si>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</si>
  <si>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</si>
  <si>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</si>
  <si>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</si>
  <si>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0370</t>
  </si>
  <si>
    <t>Podatek od posiadania psów</t>
  </si>
  <si>
    <t>0410</t>
  </si>
  <si>
    <t>Wpływy z opłaty skarbowej</t>
  </si>
  <si>
    <t>0430</t>
  </si>
  <si>
    <t>Wpływy z opłaty targowej</t>
  </si>
  <si>
    <t>0460</t>
  </si>
  <si>
    <t>Wpływy z opłaty eksploatacyjnej</t>
  </si>
  <si>
    <t>0500</t>
  </si>
  <si>
    <t>Podatek od czynności cywilnoprawnych</t>
  </si>
  <si>
    <t>0910</t>
  </si>
  <si>
    <t>Odsetki od nieterminowych wpłat z tytułu podatków i opłat</t>
  </si>
  <si>
    <t>Pozostałe odsetki</t>
  </si>
  <si>
    <t>Subwencje ogólne z budżetu państwa</t>
  </si>
  <si>
    <t>OŚWIATA I WYCHOWANIE</t>
  </si>
  <si>
    <t>Dotacje celowe otrzymane z gminy na zadania bieżące realizowane na podstawie porozumień (umów) między jednostkami samorządu terytorialnego</t>
  </si>
  <si>
    <t>Dotacja celowa otrzymana przez jednostkę samorządu terytorialnego od innej jednostki samorządu terytorialnego będącej instytucją wdrażającą na zadania bieżące realizowane na podstawie porozumień (umów)</t>
  </si>
  <si>
    <t>0480</t>
  </si>
  <si>
    <t>Wpływy z opłat za zezwolenia na sprzedaż alkoholu</t>
  </si>
  <si>
    <t xml:space="preserve">POMOC SPOŁECZNA </t>
  </si>
  <si>
    <t>Dotacje celowe otrzymane z budżetu państwa na realizację własnych zadań bieżących gmin (związków gmin)</t>
  </si>
  <si>
    <t>Dotacje celowe otrzymane z budżetu państwa na realizację bieżących zadań własnych powiatu</t>
  </si>
  <si>
    <t>Dotacje celowe otrzymane z powiatu na zadania bieżące realizowane na podstawie porozumień (umów) między jednostkami samorządu terytorialnego</t>
  </si>
  <si>
    <t>0400</t>
  </si>
  <si>
    <t>Wpływy z opłaty produktowej</t>
  </si>
  <si>
    <t>0580</t>
  </si>
  <si>
    <t>Grzywny i inne kary pieniężne od osób prawnych i innych jednostek organizacyjnych</t>
  </si>
  <si>
    <t>Dotacje celowe otrzymane z gminy na inwestycje i zakupy inwestycyjne realizowane na podstawie porozumień (umów) między jednostkami samorządu terytorialnego</t>
  </si>
  <si>
    <t>KULTURA I OCHRONA DZIEDZICTWA NARODOWEGO</t>
  </si>
  <si>
    <t xml:space="preserve">KULTURA FIZYCZNA I SPORT </t>
  </si>
  <si>
    <t>OGÓŁEM DOCHODY</t>
  </si>
  <si>
    <t>PRZYCHODY</t>
  </si>
  <si>
    <t xml:space="preserve">Przychody z zaciągniętych pożyczek na finansowanie zadań realizowanych z udziałem środków pochodzących z budżetu Unii Europejskiej </t>
  </si>
  <si>
    <t xml:space="preserve">Przychody z zaciągniętych pożyczek i kredytów na rynku krajowym </t>
  </si>
  <si>
    <t>Przychody z tytułu innych rozliczeń krajowych</t>
  </si>
  <si>
    <t>§ 963</t>
  </si>
  <si>
    <t>Spłaty pożyczek otrzymanych na finansowanie zadań realizowanych z udziałem środków pochodzących z budżetu Unii Europejskiej</t>
  </si>
  <si>
    <t>Stypendia sportowe za wysokie wyniki we współzawodnictwie krajowym i międzynarodowym</t>
  </si>
  <si>
    <t>Udział w stowarzyszeniach i organizacjach - składki członkowskie</t>
  </si>
  <si>
    <t>Realizacja akcji "Pij mleko codziennie"</t>
  </si>
  <si>
    <t>Teatry</t>
  </si>
  <si>
    <t>Świadczenia rodzinne, zaliczka alimentacyjna oraz składki na ubezpieczenia emerytalne i rentowe z ubezpieczenia społecznego</t>
  </si>
  <si>
    <t>Sprawdzenie</t>
  </si>
  <si>
    <t xml:space="preserve">własne </t>
  </si>
  <si>
    <t xml:space="preserve">zlecone </t>
  </si>
  <si>
    <t>porozumienia - b.państwa</t>
  </si>
  <si>
    <t>porozumienia - jst</t>
  </si>
  <si>
    <t>Ogółem</t>
  </si>
  <si>
    <t>x</t>
  </si>
  <si>
    <t>Uzbrojenie terenów w rejonie obwodnicy Północnej - ul. Północnej w Opolu</t>
  </si>
  <si>
    <t>Rejestracja i emisja sesji Rady Miasta Opola</t>
  </si>
  <si>
    <t xml:space="preserve">Komendy wojewódzkie Policji </t>
  </si>
  <si>
    <t>Dokumentacja pozostała</t>
  </si>
  <si>
    <t>Wdrożenie systemu znakowania i identyfikacji psów na terenie miasta Opola</t>
  </si>
  <si>
    <t>Miejski Zakład Komunikacyjny Sp. z o.o.</t>
  </si>
  <si>
    <t>Budowa budynku mieszkalnego wielorodzinnego z lokalami socjalnymi przy ul.Walecki w Opolu (działka nr 12)</t>
  </si>
  <si>
    <t>0490</t>
  </si>
  <si>
    <t>Wpływy z innych lokalnych opłat pobieranych przez jednostki samorządu terytorialnego na podstawie odrębnych ustaw</t>
  </si>
  <si>
    <t>pomocy rodzinom i osobom w trudnej sytuacji życiowej</t>
  </si>
  <si>
    <t>Dowóz dzieci niepełnosprawnych do szkół i ośrodków szkolno – wychowawczych</t>
  </si>
  <si>
    <t>Zespół Placówek Oświatowych - Centrum Kształcenia Praktycznego</t>
  </si>
  <si>
    <t>Realizacja programu Wspólnoty Europejskiej Socrates-Comenius</t>
  </si>
  <si>
    <t>Przebudowa oświetlenia ulic: Drzymały, Telesfora, Jakuba Kani, Kasprowicza, Kolejowa, Warsztatowa, Przemysłowa</t>
  </si>
  <si>
    <t>Ogłoszenia w mediach – dostęp do informacji o środowisku</t>
  </si>
  <si>
    <t>Konserwacja, renowacja i roboty budowlane przy zabytku wpisanym do rejestru zabytków</t>
  </si>
  <si>
    <t>Zespół Placówek Oświatowych - Bursa Szkół Pomaturalnych</t>
  </si>
  <si>
    <t>Zespół Placówek Oświatowych - Szkolne Schronisko Młodzieżowe</t>
  </si>
  <si>
    <t>Przedszkole Publiczne Nr 4</t>
  </si>
  <si>
    <t>Przedszkole Publiczne Nr 5</t>
  </si>
  <si>
    <t>Przedszkole Publiczne Nr 6</t>
  </si>
  <si>
    <t>Programy polityki zdrowotnej</t>
  </si>
  <si>
    <t>POMOC SPOŁECZNA</t>
  </si>
  <si>
    <t>POZOSTAŁE ZADANIA W ZAKRESIE POLITYKI SPOŁECZNEJ</t>
  </si>
  <si>
    <t>Przedszkole Publiczne Nr 14</t>
  </si>
  <si>
    <t>Przedszkole Publiczne Nr 16</t>
  </si>
  <si>
    <t>Przedszkole Publiczne Nr 20</t>
  </si>
  <si>
    <t>Przedszkole Publiczne Nr 21</t>
  </si>
  <si>
    <t>Przedszkole Publiczne Nr 23</t>
  </si>
  <si>
    <t>Przedszkole Publiczne Nr 24</t>
  </si>
  <si>
    <t>Przedszkole Publiczne Nr 26</t>
  </si>
  <si>
    <t>Przedszkole Publiczne Nr 28</t>
  </si>
  <si>
    <t>Przedszkole Publiczne Nr 29</t>
  </si>
  <si>
    <t>Przedszkole Publiczne Nr 30</t>
  </si>
  <si>
    <t>Przedszkole Publiczne Nr 42</t>
  </si>
  <si>
    <t>Przedszkole Publiczne Nr 43</t>
  </si>
  <si>
    <t>Przedszkole Publiczne Nr 44</t>
  </si>
  <si>
    <t>Przedszkole Publiczne Nr 51</t>
  </si>
  <si>
    <t>Przedszkole Publiczne Nr 55</t>
  </si>
  <si>
    <t>Gimnazja</t>
  </si>
  <si>
    <t>Publiczne Gimnazjum Nr 1</t>
  </si>
  <si>
    <t>Publiczne Gimnazjum Nr 2</t>
  </si>
  <si>
    <t>Publiczne Gimnazjum Nr 3</t>
  </si>
  <si>
    <t>Publiczne Gimnazjum Nr 4</t>
  </si>
  <si>
    <t>Publiczne Gimnazjum Nr 5</t>
  </si>
  <si>
    <t>Publiczne Gimnazjum Nr 6</t>
  </si>
  <si>
    <t>Publiczne Gimnazjum Nr 7</t>
  </si>
  <si>
    <t>Publiczne Gimnazjum Nr 8</t>
  </si>
  <si>
    <t>Zespół Szkół im. Prymasa Tysiąclecia -Gimnazjum dla Dorosłych</t>
  </si>
  <si>
    <t>Niepubliczne Gimnazja - dotacje</t>
  </si>
  <si>
    <t>Ośrodki informacji turystycznej</t>
  </si>
  <si>
    <t>TURYSTYKA</t>
  </si>
  <si>
    <t>Rejon I - koszty zarządzania - Spółka "Turhand-Ret"</t>
  </si>
  <si>
    <t>Rejon II - koszty zarządzania - Spółka "Turhand-Ret"</t>
  </si>
  <si>
    <t>Rejon III - koszty zarządzania - Spółka "Feroma"</t>
  </si>
  <si>
    <t>DOCHODY OD OSÓB PRAWNYCH, OD OSÓB FIZYCZNYCH I OD INNYCH JEDNOSTEK NIE POSIADAJĄCYCH OSOBOWOŚCI PRAWNEJ ORAZ WYDATKI ZWIĄZANE Z ICH POBOREM</t>
  </si>
  <si>
    <t>Gimnazja specjalne</t>
  </si>
  <si>
    <t>Zespół Szkół Specjalnych - Publiczne Gimnazjum Specjalne</t>
  </si>
  <si>
    <t>Dowożenie uczniów do szkół</t>
  </si>
  <si>
    <t xml:space="preserve">Licea ogólnokształcące </t>
  </si>
  <si>
    <t>Licea ogólnokształcące niepubliczne - dotacje</t>
  </si>
  <si>
    <t>Szkoły zawodowe</t>
  </si>
  <si>
    <t>Zespół Szkół Elektrycznych</t>
  </si>
  <si>
    <t>Zespół Szkół Mechanicznych</t>
  </si>
  <si>
    <t>Zespół Szkół Ekonomicznych</t>
  </si>
  <si>
    <t>Zespół Szkół Technicznych i Ogólnokształcących</t>
  </si>
  <si>
    <t>Zespół Szkół Zawodowych Nr 4</t>
  </si>
  <si>
    <t>Zespół Szkół im.Prymasa Tysiąclecia</t>
  </si>
  <si>
    <t>Zespół Szkół Budowlanych</t>
  </si>
  <si>
    <t>ZSZ WZDZ - publiczna - dotacja</t>
  </si>
  <si>
    <t>Szkoły artystyczne</t>
  </si>
  <si>
    <t xml:space="preserve">Szkoły zawodowe specjalne </t>
  </si>
  <si>
    <t>Komisje egzaminacyjne</t>
  </si>
  <si>
    <t>Przeciwdziałanie alkoholizmowi</t>
  </si>
  <si>
    <t>Plan na 2007 r.  Gmina</t>
  </si>
  <si>
    <t>Plan na 2007 r. Powiat</t>
  </si>
  <si>
    <r>
      <t xml:space="preserve">Plan na 2007 r. Miasto            </t>
    </r>
    <r>
      <rPr>
        <sz val="10"/>
        <rFont val="Arial CE"/>
        <family val="2"/>
      </rPr>
      <t xml:space="preserve">    
(4+5)</t>
    </r>
  </si>
  <si>
    <t>Składki na ubezpieczenie zdrowotne oraz świadczenia dla osób nie objętych obowiązkiem ubezpieczenia zdrowotnego</t>
  </si>
  <si>
    <t xml:space="preserve">Placówki opiekuńczo-wychowawcze </t>
  </si>
  <si>
    <t xml:space="preserve">Domy pomocy społecznej </t>
  </si>
  <si>
    <t>Ośrodki wsparcia</t>
  </si>
  <si>
    <t>Rodziny zastępcze</t>
  </si>
  <si>
    <t>Żłobki</t>
  </si>
  <si>
    <t>Dodatki mieszkaniowe</t>
  </si>
  <si>
    <t>Powiatowe centra pomocy rodzinie</t>
  </si>
  <si>
    <t xml:space="preserve">Ośrodki pomocy społecznej </t>
  </si>
  <si>
    <t>Jednostki specjalistycznego poradnictwa, mieszkania chronione i ośrodki  interwencji kryzysowej</t>
  </si>
  <si>
    <t>Fundusz Pracy</t>
  </si>
  <si>
    <t>Ośrodki adopcyjno-opiekuńcze</t>
  </si>
  <si>
    <t>Powiatowe urzędy pracy</t>
  </si>
  <si>
    <t xml:space="preserve">Pozostała działalność </t>
  </si>
  <si>
    <t>Świetlice szkolne</t>
  </si>
  <si>
    <t>Przedszkola</t>
  </si>
  <si>
    <t>Przedszkole Publiczne Nr 2</t>
  </si>
  <si>
    <t>Przedszkole Publiczne Nr 3</t>
  </si>
  <si>
    <t>Przedszkole Publiczne Nr 8</t>
  </si>
  <si>
    <t>Przedszkole Publiczne Nr 22</t>
  </si>
  <si>
    <t>Przedszkole Publiczne Nr 25</t>
  </si>
  <si>
    <t xml:space="preserve"> </t>
  </si>
  <si>
    <t>Przedszkole Publiczne Nr 33</t>
  </si>
  <si>
    <t>Przedszkole Publiczne Nr 38</t>
  </si>
  <si>
    <t>Przedszkole Publiczne Nr 46</t>
  </si>
  <si>
    <t>Przedszkole Publiczne Nr 54</t>
  </si>
  <si>
    <t>Przedszkole Publiczne Nr 56</t>
  </si>
  <si>
    <t>Przedszkola niepubliczne - dotacje</t>
  </si>
  <si>
    <t>Przedszkola specjalne</t>
  </si>
  <si>
    <t>Przedszkole Publiczne Nr 53</t>
  </si>
  <si>
    <t>Placówki wychowania pozaszkolnego</t>
  </si>
  <si>
    <t xml:space="preserve">Międzyszkolny Ośrodek Sportowy  </t>
  </si>
  <si>
    <t>Młodzieżowy Dom Kultury</t>
  </si>
  <si>
    <t>Szkolny Ośrodek Sportowo - Wypoczynkowy - Zieleniec</t>
  </si>
  <si>
    <t>Państwowe Ognisko Plastyczne - dotacja</t>
  </si>
  <si>
    <t>Internaty i bursy szkolne</t>
  </si>
  <si>
    <t>Internat Zespołu Szkół Mechanicznych</t>
  </si>
  <si>
    <t>Internat przy WZDZ Opole - dotacja</t>
  </si>
  <si>
    <t>Pomoc materialna dla uczniów</t>
  </si>
  <si>
    <t>Szkolne schroniska młodzieżowe</t>
  </si>
  <si>
    <t>Oczyszczanie miast i wsi</t>
  </si>
  <si>
    <t xml:space="preserve">Utrzymanie zieleni w miastach i gminach </t>
  </si>
  <si>
    <t xml:space="preserve">Schroniska dla zwierząt </t>
  </si>
  <si>
    <t>Oświetlenie ulic, placów i dróg</t>
  </si>
  <si>
    <t>Zakłady gospodarki komunalnej</t>
  </si>
  <si>
    <t xml:space="preserve">KULTURA I OCHRONA DZIEDZICTWA NARODOWEGO </t>
  </si>
  <si>
    <t>Zespoły do spraw orzekania o niepełnosprawności</t>
  </si>
  <si>
    <t>Administrowanie strefą płatnego parkowania</t>
  </si>
  <si>
    <t>§ 992</t>
  </si>
  <si>
    <t>Administrowanie terenem po rekultywacji składowiska odpadów przy Al.Przyjaźni</t>
  </si>
  <si>
    <t>Niepubliczne szkoły zawodowe - dotacje</t>
  </si>
  <si>
    <t>Selektywna zbiórka i utylizacja odpadów</t>
  </si>
  <si>
    <t>Utrzymanie szaletów</t>
  </si>
  <si>
    <t xml:space="preserve">Domy i ośrodki kultury, świetlice i kluby </t>
  </si>
  <si>
    <t>Zespół Pieśni i Tańca "Opole"</t>
  </si>
  <si>
    <t xml:space="preserve">Galerie i biura wystaw artystycznych </t>
  </si>
  <si>
    <t>Biblioteki</t>
  </si>
  <si>
    <t>Ogrody botaniczne i zoologiczne</t>
  </si>
  <si>
    <t>Zadania ratownictwa górskiego i wodnego</t>
  </si>
  <si>
    <t>Instytucje kultury fizycznej</t>
  </si>
  <si>
    <t>OGÓŁEM WYDATKI</t>
  </si>
  <si>
    <t>ROZCHODY</t>
  </si>
  <si>
    <t>Spłaty otrzymanych krajowych pożyczek i kredytów</t>
  </si>
  <si>
    <r>
      <t xml:space="preserve">Straż Miejska </t>
    </r>
    <r>
      <rPr>
        <i/>
        <sz val="10"/>
        <rFont val="Arial CE"/>
        <family val="2"/>
      </rPr>
      <t>- wydatki bieżące</t>
    </r>
  </si>
  <si>
    <t>Zespół Państwowych Placówek Kształcenia Plastycznego</t>
  </si>
  <si>
    <t>Rezerwaty i pomniki przyrody</t>
  </si>
  <si>
    <t>Eksploatacja kanalizacji deszczowej</t>
  </si>
  <si>
    <t>Eksploatacja rowów komunalnych</t>
  </si>
  <si>
    <t>Koszty eksmisji</t>
  </si>
  <si>
    <t>Opracowania projektowe</t>
  </si>
  <si>
    <t xml:space="preserve">Poradnie psychologiczno-pedagogiczne, w tym poradnie specjalistyczne </t>
  </si>
  <si>
    <t>Konserwacja i utrzymanie rowów melioracyjnych</t>
  </si>
  <si>
    <t>Zespół Szkolno - Przedszkolny Nr 1 - Publiczna Szkoła Podstawowa Nr 28</t>
  </si>
  <si>
    <t>Zespół Szkolno-Przedszkolny Nr 1 - Przedszkole Publiczne Nr 36</t>
  </si>
  <si>
    <t>Zakup i wdrożenie zintegrowanego systemu zarządzania miastem – etap I – system finansowo-księgowy, planowanie i obsługa budżetu, pełna obsługa podatków oraz ewidencje</t>
  </si>
  <si>
    <t>Zwalczanie narkomanii</t>
  </si>
  <si>
    <t>Pokrycie kosztów pobytu dzieci w placówkach opiekuńczo - wychowawczych poza powiatem Opole</t>
  </si>
  <si>
    <t>Zespół Szkolno-Przedszkolny Nr 1 - Publiczna Szkoła Podstawowa Nr 28</t>
  </si>
  <si>
    <t>Miejska Poradnia Psychologiczno - Pedagogiczna</t>
  </si>
  <si>
    <t>Konserwacja placów zabaw na terenie gminy</t>
  </si>
  <si>
    <t>Interwencyjne porządkowanie terenów zieleni</t>
  </si>
  <si>
    <t>Ochrona i konserwacja zabytków</t>
  </si>
  <si>
    <t>Środki na usamodzielnienie i kontynuację nauki wychowanków placówek opiekuńczo - wychowawczych</t>
  </si>
  <si>
    <t xml:space="preserve">Zespół Szkół Zawodowych im.Staszica </t>
  </si>
  <si>
    <t>Część równoważąca subwencji ogólnej dla powiatów</t>
  </si>
  <si>
    <t>Wpłata do budżetu państwa</t>
  </si>
  <si>
    <t>Dopłaty związane z odprowadzaniem ścieków z gospodarstw domowych</t>
  </si>
  <si>
    <t>Dokumentacja przyszłościowa, w tym dla projektów finansowanych z funduszy strukturalnych</t>
  </si>
  <si>
    <t>Komputeryzacja Urzędu Miasta</t>
  </si>
  <si>
    <t>Zakupy inwestycyjne sprzętu</t>
  </si>
  <si>
    <t>Doświetlenie ulic</t>
  </si>
  <si>
    <t>Zakup programów i akcesorii komputerowych</t>
  </si>
  <si>
    <t xml:space="preserve">Dofinansowanie przebudowy pomieszczeń służbowych w Komisariacie I Policji w Opolu </t>
  </si>
  <si>
    <t>Zakup dwóch pojazdów służbowych dla potrzeb Komendy Miejskiej Policji w Opolu</t>
  </si>
  <si>
    <t>Dokumentacja przyszłościowa</t>
  </si>
  <si>
    <t>Inwestycje z udziałem ludności</t>
  </si>
  <si>
    <t>Kontrakt nr 1: Budowa sieci kanalizacyjnej w miejscowościach: Folwark, Chrzowice, Chmielowice, Żerkowice, Komprachcice-Osiny, Polska Nowa Wieś</t>
  </si>
  <si>
    <t>Kontrakt nr 3: Budowa sieci kanalizacyjnej w miejscowościach: Wrzoski-Chróścina, Karczów, Chróścina-Mechnice, Dąbrowa-Ciepielowice, Sławice oraz w dzielnicach Opola: Półwieś, Bierkowice</t>
  </si>
  <si>
    <t>Kontrakt nr 4: Budowa sieci kanalizacyjnej w miejscowościach: Suchy Bór, Kępa, Luboszyce, Biadacz oraz w dzielnicach Opola: Groszowice, Malina, Gosławice, Nowa Wieś Królewska, Zakrzów-Wróblin; magistrali wodociągowej "Południe" w Opolu</t>
  </si>
  <si>
    <t>Kontrakt nr 7: Nadzór nad realizacją Projektu - Inżynier Kontraktu</t>
  </si>
  <si>
    <r>
      <t>Ogród Zoologiczny</t>
    </r>
    <r>
      <rPr>
        <i/>
        <sz val="10"/>
        <rFont val="Arial CE"/>
        <family val="2"/>
      </rPr>
      <t xml:space="preserve"> - wydatki bieżące</t>
    </r>
  </si>
  <si>
    <t>Fundusz Spójności/ISPA - utrzymanie biura PIU - wydatki bieżące</t>
  </si>
  <si>
    <t>Wydatki na realizację zadań bieżących z zakresu administracji rządowej oraz innych zadań zleconych gminom (związkom gmin) ustawami</t>
  </si>
  <si>
    <t>Wydatki na realizację własnych zadań bieżących gmin (związków gmin)</t>
  </si>
  <si>
    <t>Wydatki na zadania bieżące z zakresu administracji rządowej oraz inne zadania zlecone ustawami realizowane przez powiat</t>
  </si>
  <si>
    <t>Wydatki na realizację zadań bieżących z zakresu administracji rządowej oraz innych zadań zleconych gminie (związkom gmin) ustawami</t>
  </si>
  <si>
    <t>Wydatki na zadania bieżące z zakresu administracji rządowej oraz inne zadania zlecone ustawami realizowane przez powiat (dzieci)</t>
  </si>
  <si>
    <t>Wydatki na zadania bieżące z zakresu administracji rządowej oraz inne zadania zlecone ustawami realizowane przez powiat (bezrobotni)</t>
  </si>
  <si>
    <t>Wydatki na realizację zadań bieżących z zakresu administracji rządowej oraz innych zadań zleconych gminom (związkom gmin) ustawami - realizacja świadczeń rodzinnych</t>
  </si>
  <si>
    <t>Wydatki na zadania realizowane przez powiat na podstawie porozumień z organami administracji rządowej</t>
  </si>
  <si>
    <t xml:space="preserve">Realizacja projektu „Via Regia C III” </t>
  </si>
  <si>
    <t>środki przekazane przez pozostałe jednostki samorządu terytorialnego na realizację zadań bieżących</t>
  </si>
  <si>
    <t>Administrowanie parkingiem strzeżonym przy ul.Kołłątaja w Opolu</t>
  </si>
  <si>
    <t>Realizacja programu promocji i profilaktyki zdrowia - badania mammograficzne - dotacja dla SP ZOZ Centrum</t>
  </si>
  <si>
    <t>Opracowania projektowe (zmiany)</t>
  </si>
  <si>
    <t>Wydatki bieżące niekwalifikowane związane z realizacją Programu Fundusz Spójności/ISPA - „Poprawa jakości wody w Opolu”</t>
  </si>
  <si>
    <t>Wpływy i wydatki związane z gromadzeniem środków z opłat produktowych</t>
  </si>
  <si>
    <t>Wydatki majątkowe niekwalifikowane związane z realizacją Programu Fundusz Spójności/ISPA - „Poprawa jakości wody w Opolu”</t>
  </si>
  <si>
    <t>Zakupy koszy na śmieci</t>
  </si>
  <si>
    <t>Zakupy ławek na tereny zieleni</t>
  </si>
  <si>
    <t>Budowa budynku zaplecza technicznego z salą prób Opolskiego Teatru Lalki i Aktora im. A.Smolki, wraz z rozbiórką istniejącego budynku zaplecza technicznego w Opolu</t>
  </si>
  <si>
    <t>Prowizje z tytułu opłaty targowej</t>
  </si>
  <si>
    <t>Obsługa Urzędu Miasta</t>
  </si>
  <si>
    <t>Dodatki motywacyjne dla dyrektorów szkół</t>
  </si>
  <si>
    <t>Zespół Szkół Specjalnych - Szkoła Specjalna Przysposabiająca do Pracy</t>
  </si>
  <si>
    <t>Fundusz nagród do dyspozycji Prezydenta</t>
  </si>
  <si>
    <t>Kontakty zagraniczne placówek oświatowych</t>
  </si>
  <si>
    <t>Rejon I - koszty eksploatacji - Spółka "Turhand-Ret"</t>
  </si>
  <si>
    <t>Rejon I - koszty remontów bieżących - Spółka "Turhand-Ret"</t>
  </si>
  <si>
    <t>Rejon II - koszty eksploatacji - Spółka "Turhand-Ret"</t>
  </si>
  <si>
    <t>Rejon II - koszty remontów bieżących - Spółka "Turhand-Ret"</t>
  </si>
  <si>
    <t>Rejon III - koszty eksploatacji - Spółka "Feroma"</t>
  </si>
  <si>
    <t>Rejon III - koszty remontów bieżących - Spółka "Feroma"</t>
  </si>
  <si>
    <r>
      <t>Miejski Ośrodek Pomocy Osobom Bezdomnym i Uzależnionym</t>
    </r>
    <r>
      <rPr>
        <i/>
        <sz val="10"/>
        <rFont val="Arial CE"/>
        <family val="2"/>
      </rPr>
      <t xml:space="preserve"> - wydatki bieżące, w tym:</t>
    </r>
  </si>
  <si>
    <r>
      <t xml:space="preserve"> Miejski Zarząd Dróg</t>
    </r>
    <r>
      <rPr>
        <i/>
        <sz val="10"/>
        <rFont val="Arial CE"/>
        <family val="2"/>
      </rPr>
      <t xml:space="preserve"> - wydatki bieżące</t>
    </r>
  </si>
  <si>
    <t>Awanse zawodowe nauczycieli</t>
  </si>
  <si>
    <t>Izby rolnicze</t>
  </si>
  <si>
    <t xml:space="preserve">Usługi opiekuńcze i specjalistyczne usługi opiekuńcze </t>
  </si>
  <si>
    <t>Dotacja</t>
  </si>
  <si>
    <t>Doskonalenie zawodowe nauczycieli</t>
  </si>
  <si>
    <t>URZĘDY NACZELNYCH ORGANÓW WŁADZY PAŃSTWOWEJ, KONTROLI I OCHRONY PRAWA ORAZ SĄDOWNICTWA</t>
  </si>
  <si>
    <t>Ośrodki szkolenia, dokształcania i doskonalenia kadr</t>
  </si>
  <si>
    <t>Urzędy naczelnych organów władzy państwowej, kontroli i ochrony prawa</t>
  </si>
  <si>
    <t>Niepubliczne szkoły podstawowe - dotacje</t>
  </si>
  <si>
    <t>Przedszkole Publiczne Nr 37</t>
  </si>
  <si>
    <t>Publiczne Liceum Ogólnokształcące Nr I</t>
  </si>
  <si>
    <t>Zespół Szkół Ogólnokształcących - Publiczne Liceum Ogólnokształcące Nr III</t>
  </si>
  <si>
    <t>Zespół Szkół Ogólnokształcących - Publiczne Gimnazjum Nr 9</t>
  </si>
  <si>
    <t>Publiczne Liceum Ogólnokształcące Nr II</t>
  </si>
  <si>
    <t>Wynagrodzenia 
i pochodne</t>
  </si>
  <si>
    <r>
      <t>Miejski Ośrodek Sportu i Rekreacji</t>
    </r>
    <r>
      <rPr>
        <i/>
        <sz val="10"/>
        <rFont val="Arial CE"/>
        <family val="2"/>
      </rPr>
      <t xml:space="preserve"> - wydatki bieżące</t>
    </r>
  </si>
  <si>
    <t>Zespół Szkół Technicznych i Ogólnokształcących - Publiczne Liceum Ogólnokształcące Nr IV</t>
  </si>
  <si>
    <t>Zespół Szkół im. Prymasa Tysiąclecia - Publiczne Liceum Ogólnokształcące Nr V</t>
  </si>
  <si>
    <t>Publiczne Liceum Ogólnokształcące Nr VI</t>
  </si>
  <si>
    <t>Melioracje wodne</t>
  </si>
  <si>
    <t xml:space="preserve">Operaty wykonywane przez biegłych i rzeczoznawców w zakresie ochrony środowiska </t>
  </si>
  <si>
    <t xml:space="preserve">Badania dotyczące ochrony środowiska </t>
  </si>
  <si>
    <t>Wydatki bieżące - środki z Miejskiego Programu Profilaktyki i Rozwiązywania Problemów Alkoholowych</t>
  </si>
  <si>
    <t xml:space="preserve">Drogi wewnętrzne </t>
  </si>
  <si>
    <t>Usuwanie skutków klęsk żywiołowych</t>
  </si>
  <si>
    <t>Dokształcanie i doskonalenie nauczycieli</t>
  </si>
  <si>
    <r>
      <t>Dom Dziecka</t>
    </r>
    <r>
      <rPr>
        <i/>
        <sz val="10"/>
        <rFont val="Arial CE"/>
        <family val="2"/>
      </rPr>
      <t xml:space="preserve"> - wydatki bieżące</t>
    </r>
  </si>
  <si>
    <r>
      <t>Pogotowie Opiekuńcze</t>
    </r>
    <r>
      <rPr>
        <i/>
        <sz val="10"/>
        <rFont val="Arial CE"/>
        <family val="2"/>
      </rPr>
      <t xml:space="preserve"> - wydatki bieżące</t>
    </r>
  </si>
  <si>
    <r>
      <t>Dom Pomocy Społecznej dla Kombatantów</t>
    </r>
    <r>
      <rPr>
        <i/>
        <sz val="10"/>
        <rFont val="Arial CE"/>
        <family val="2"/>
      </rPr>
      <t xml:space="preserve"> - wydatki bieżące</t>
    </r>
  </si>
  <si>
    <r>
      <t>Środowiskowy Dom Samopomocy</t>
    </r>
    <r>
      <rPr>
        <i/>
        <sz val="10"/>
        <rFont val="Arial CE"/>
        <family val="2"/>
      </rPr>
      <t xml:space="preserve"> -</t>
    </r>
    <r>
      <rPr>
        <b/>
        <i/>
        <sz val="10"/>
        <rFont val="Arial CE"/>
        <family val="2"/>
      </rPr>
      <t xml:space="preserve"> </t>
    </r>
    <r>
      <rPr>
        <i/>
        <sz val="10"/>
        <rFont val="Arial CE"/>
        <family val="2"/>
      </rPr>
      <t xml:space="preserve">wydatki bieżące </t>
    </r>
  </si>
  <si>
    <r>
      <t>Żłobek nr 2</t>
    </r>
    <r>
      <rPr>
        <i/>
        <sz val="10"/>
        <rFont val="Arial CE"/>
        <family val="2"/>
      </rPr>
      <t xml:space="preserve"> - wydatki bieżące</t>
    </r>
  </si>
  <si>
    <r>
      <t>Żłobek nr 4</t>
    </r>
    <r>
      <rPr>
        <i/>
        <sz val="10"/>
        <rFont val="Arial CE"/>
        <family val="2"/>
      </rPr>
      <t xml:space="preserve"> - wydatki bieżące</t>
    </r>
  </si>
  <si>
    <r>
      <t>Żłobek nr 9</t>
    </r>
    <r>
      <rPr>
        <i/>
        <sz val="10"/>
        <rFont val="Arial CE"/>
        <family val="2"/>
      </rPr>
      <t xml:space="preserve"> - wydatki bieżące</t>
    </r>
  </si>
  <si>
    <r>
      <t>Żłobek - Pomnik Matki Polki</t>
    </r>
    <r>
      <rPr>
        <i/>
        <sz val="10"/>
        <rFont val="Arial CE"/>
        <family val="2"/>
      </rPr>
      <t xml:space="preserve"> - wydatki bieżące</t>
    </r>
  </si>
  <si>
    <r>
      <t>Ośrodek Adopcyjno - Opiekuńczy</t>
    </r>
    <r>
      <rPr>
        <i/>
        <sz val="10"/>
        <rFont val="Arial CE"/>
        <family val="2"/>
      </rPr>
      <t xml:space="preserve"> - wydatki bieżące </t>
    </r>
  </si>
  <si>
    <t xml:space="preserve">Wydatki bieżące </t>
  </si>
  <si>
    <t>Przedszkole Publiczne Nr 18</t>
  </si>
  <si>
    <t>Utrzymanie terenów zieleni</t>
  </si>
  <si>
    <r>
      <t>Miejskie Schronisko dla Bezdomnych Zwierząt</t>
    </r>
    <r>
      <rPr>
        <i/>
        <sz val="10"/>
        <rFont val="Arial CE"/>
        <family val="2"/>
      </rPr>
      <t xml:space="preserve"> – wydatki bieżące</t>
    </r>
  </si>
  <si>
    <t>Usuwanie wraków pojazdów z terenu gminy</t>
  </si>
  <si>
    <r>
      <t>Opolski Teatr Lalki i Aktora</t>
    </r>
    <r>
      <rPr>
        <i/>
        <sz val="10"/>
        <rFont val="Arial CE"/>
        <family val="2"/>
      </rPr>
      <t xml:space="preserve"> - dotacja</t>
    </r>
  </si>
  <si>
    <r>
      <t>Miejski Ośrodek Kultury</t>
    </r>
    <r>
      <rPr>
        <i/>
        <sz val="10"/>
        <rFont val="Arial CE"/>
        <family val="2"/>
      </rPr>
      <t xml:space="preserve"> - dotacja </t>
    </r>
  </si>
  <si>
    <r>
      <t>Galeria Sztuki Współczesnej</t>
    </r>
    <r>
      <rPr>
        <i/>
        <sz val="10"/>
        <rFont val="Arial CE"/>
        <family val="2"/>
      </rPr>
      <t xml:space="preserve"> - dotacja</t>
    </r>
  </si>
  <si>
    <r>
      <t>Miejska Biblioteka Publiczna</t>
    </r>
    <r>
      <rPr>
        <i/>
        <sz val="10"/>
        <rFont val="Arial CE"/>
        <family val="2"/>
      </rPr>
      <t xml:space="preserve"> - dotacja</t>
    </r>
  </si>
  <si>
    <t xml:space="preserve">Obiekty sportowe </t>
  </si>
  <si>
    <t>Odprawy i nagrody jubileuszowe pracowników oświaty</t>
  </si>
  <si>
    <t>Środki na dofinansowanie własnych zadań bieżących gmin (związków gmin), powiatów (związków powiatów), samorządów województw, pozyskane z innych źródeł</t>
  </si>
  <si>
    <t xml:space="preserve">Realizacja projektu „Pracofonik” </t>
  </si>
  <si>
    <t>Realizacja projektu „Polsko – czeska współpraca sportowa Opole – Ołomuniec”</t>
  </si>
  <si>
    <t>02002</t>
  </si>
  <si>
    <t>Nadzór nad gospodarką leśną</t>
  </si>
  <si>
    <t>Centra kształcenia ustawicznego i praktycznego oraz ośrodki dokształcania zawodowego</t>
  </si>
  <si>
    <t>Kolonie i obozy oraz inne formy wypoczynku dzieci i młodzieży szkolnej, a także szkolenia młodzieży</t>
  </si>
  <si>
    <t>Gospodarka ściekowa i ochrona wód</t>
  </si>
  <si>
    <t>Wydatki na oczyszczanie miasta</t>
  </si>
  <si>
    <t>Wydatki na oświetlenie ulic</t>
  </si>
  <si>
    <t>Usługi weterynaryjne</t>
  </si>
  <si>
    <t>Odkomarzanie i odszczurzanie</t>
  </si>
  <si>
    <t>Usuwanie odpadów z terenów gminy</t>
  </si>
  <si>
    <t>Dział</t>
  </si>
  <si>
    <t>Treść</t>
  </si>
  <si>
    <t>010</t>
  </si>
  <si>
    <t>ROLNICTWO I ŁOWIECTWO</t>
  </si>
  <si>
    <t>020</t>
  </si>
  <si>
    <t>LEŚNICTWO</t>
  </si>
  <si>
    <t>TRANSPORT I ŁĄCZNOŚĆ</t>
  </si>
  <si>
    <t>DZIAŁALNOŚĆ USŁUGOWA</t>
  </si>
  <si>
    <t xml:space="preserve">BEZPIECZEŃSTWO PUBLICZNE I OCHRONA PRZECIWPOŻAROWA </t>
  </si>
  <si>
    <t>RÓŻNE ROZLICZENIA</t>
  </si>
  <si>
    <t>OCHRONA ZDROWIA</t>
  </si>
  <si>
    <t xml:space="preserve">GOSPODARKA KOMUNALNA I OCHRONA ŚRODOWISKA </t>
  </si>
  <si>
    <t xml:space="preserve">OGRODY BOTANICZNE I ZOOLOGICZNE ORAZ NATURALNE OBSZARY I OBIEKTY CHRONIONEJ PRZYRODY </t>
  </si>
  <si>
    <t>OGÓŁEM</t>
  </si>
  <si>
    <t>EDUKACYJNA OPIEKA WYCHOWAWCZA</t>
  </si>
  <si>
    <t>KULTURA FIZYCZNA I SPORT</t>
  </si>
  <si>
    <t>A+B</t>
  </si>
  <si>
    <t>A</t>
  </si>
  <si>
    <t>B</t>
  </si>
  <si>
    <t>Fundusz świadczeń socjalnych dla nauczycieli emerytów i rencistów</t>
  </si>
  <si>
    <t>Ośrodek Readaptacji Społecznej "Szansa"</t>
  </si>
  <si>
    <r>
      <t>Powiatowy Urząd Pracy</t>
    </r>
    <r>
      <rPr>
        <i/>
        <sz val="10"/>
        <rFont val="Arial CE"/>
        <family val="2"/>
      </rPr>
      <t xml:space="preserve"> - wydatki bieżące</t>
    </r>
  </si>
  <si>
    <t>Zwrot kaucji mieszkaniowych</t>
  </si>
  <si>
    <t>środki z Miejskiego Programu Profilaktyki i Rozwiązywania Problemów Alkoholowych</t>
  </si>
  <si>
    <t>Rozdział</t>
  </si>
  <si>
    <t>z tego</t>
  </si>
  <si>
    <t>Wydatki bieżące</t>
  </si>
  <si>
    <t>w tym</t>
  </si>
  <si>
    <t>Wydatki majątkowe</t>
  </si>
  <si>
    <t>Dotacje</t>
  </si>
  <si>
    <t>Remonty</t>
  </si>
  <si>
    <t>01008</t>
  </si>
  <si>
    <t>01030</t>
  </si>
  <si>
    <t>01095</t>
  </si>
  <si>
    <t>Pozostała działalność</t>
  </si>
  <si>
    <t xml:space="preserve">Lokalny transport zbiorowy </t>
  </si>
  <si>
    <t>Drogi publiczne w miastach na prawach powiatu</t>
  </si>
  <si>
    <t xml:space="preserve">Drogi publiczne gminne </t>
  </si>
  <si>
    <t xml:space="preserve">GOSPODARKA MIESZKANIOWA </t>
  </si>
  <si>
    <t>Różne jednostki obsługi gospodarki mieszkaniowej</t>
  </si>
  <si>
    <t>Gospodarka gruntami i nieruchomościami</t>
  </si>
  <si>
    <t>Plany zagospodarowania przestrzennego</t>
  </si>
  <si>
    <t>Prace geodezyjne i kartograficzne (nieinwestycyjne)</t>
  </si>
  <si>
    <t>Nadzór budowlany</t>
  </si>
  <si>
    <t>Cmentarze</t>
  </si>
  <si>
    <t xml:space="preserve">ADMINISTRACJA PUBLICZNA </t>
  </si>
  <si>
    <t>Urzędy wojewódzkie</t>
  </si>
  <si>
    <t xml:space="preserve">Starostwa powiatowe </t>
  </si>
  <si>
    <t xml:space="preserve">Rady gmin (miast i miast na prawach powiatu) </t>
  </si>
  <si>
    <t xml:space="preserve">Urzędy gmin (miast i miast na prawach powiatu) </t>
  </si>
  <si>
    <t>Komisje poborowe</t>
  </si>
  <si>
    <t>Pobór podatków, opłat i niepodatkowych należności budżetowych</t>
  </si>
  <si>
    <t>Komendy powiatowe Państwowej Straży Pożarnej</t>
  </si>
  <si>
    <t>Ochotnicze straże pożarne</t>
  </si>
  <si>
    <t>Obrona cywilna</t>
  </si>
  <si>
    <t xml:space="preserve">Straż Miejska </t>
  </si>
  <si>
    <t xml:space="preserve">OBSŁUGA DŁUGU PUBLICZNEGO </t>
  </si>
  <si>
    <t xml:space="preserve">Obsługa papierów wartościowych, kredytów i pożyczek jednostek samorządu terytorialnego </t>
  </si>
  <si>
    <t>Rezerwy ogólne i celowe</t>
  </si>
  <si>
    <t>Rezerwa ogólna</t>
  </si>
  <si>
    <t>Rezerwa celowa</t>
  </si>
  <si>
    <t xml:space="preserve">OŚWIATA I WYCHOWANIE </t>
  </si>
  <si>
    <t>Szkoły podstawowe</t>
  </si>
  <si>
    <t>Publiczna Szkoła Podstawowa Nr 1</t>
  </si>
  <si>
    <t>Publiczna Szkoła Podstawowa Nr 2</t>
  </si>
  <si>
    <t>Publiczna Szkoła Podstawowa Nr 5</t>
  </si>
  <si>
    <t>Publiczna Szkoła Podstawowa Nr 7</t>
  </si>
  <si>
    <t>Publiczna Szkoła Podstawowa Nr 8</t>
  </si>
  <si>
    <t>Publiczna Szkoła Podstawowa Nr 9</t>
  </si>
  <si>
    <t>Publiczna Szkoła Podstawowa Nr 10</t>
  </si>
  <si>
    <t>Publiczna Szkoła Podstawowa Nr 11</t>
  </si>
  <si>
    <t>Publiczna Szkoła Podstawowa Nr 14</t>
  </si>
  <si>
    <t>Publiczna Szkoła Podstawowa Nr 15</t>
  </si>
  <si>
    <t>Publiczna Szkoła Podstawowa Nr 16</t>
  </si>
  <si>
    <t>Publiczna Szkoła Podstawowa Nr 20</t>
  </si>
  <si>
    <t>Publiczna Szkoła Podstawowa Nr 21</t>
  </si>
  <si>
    <t>Publiczna Szkoła Podstawowa Nr 24</t>
  </si>
  <si>
    <t>Publiczna Szkoła Podstawowa Nr 25</t>
  </si>
  <si>
    <t>Publiczna Szkoła Podstawowa Nr 26</t>
  </si>
  <si>
    <t>Publiczna Szkoła Podstawowa Nr 29</t>
  </si>
  <si>
    <t>Szkoły podstawowe specjalne</t>
  </si>
  <si>
    <t>Zespół Szkół Specjalnych - Publiczna Szkoła Podstawowa Nr 13</t>
  </si>
  <si>
    <t>Publiczna Szkoła Podstawowa w Pogotowiu Opiekuńczym</t>
  </si>
  <si>
    <t>Rejon I - podatek od nieruchomości - Spółka "Turhand-Ret"</t>
  </si>
  <si>
    <t>Rejon II - podatek od nieruchomości - Spółka "Turhand-Ret"</t>
  </si>
  <si>
    <t>Rejon III - podatek od nieruchomości - Spółka "Feroma"</t>
  </si>
  <si>
    <t>Remonty mieszkań komunalnych - Spółka "Feroma"</t>
  </si>
  <si>
    <t>Rozbiórka budynków mieszkalnych i gospodarczych</t>
  </si>
  <si>
    <t>Przechowywanie zarchiwizowanej dokumentacji po zlikwidowanych jednostkach oświatowych</t>
  </si>
  <si>
    <t>Współpraca z organizacjami pozarządowymi w zakresie nauki, edukacji, oświaty i wychowania</t>
  </si>
  <si>
    <t>Organizacja Regionalnych Targów Edukacyjnych</t>
  </si>
  <si>
    <t>Wydatki na planowane konferencje, konsultacje, narady, spotkania, imprezy i uroczystości szkolne m.in. związane z jubileuszem szkoły, nadaniem imienia szkole oraz inne zadania edukacyjne</t>
  </si>
  <si>
    <t>Wydatki na planowane ogłoszenia prasowe o konkursie na stanowisko dyrektora jednostki oświatowej</t>
  </si>
  <si>
    <t>Upowszechnianie kultury, sportu i rekreacji wśród uczniów oraz inne zadania edukacyjno-wychowawcze realizowane przez jednostki oświatowe</t>
  </si>
  <si>
    <t>Badania do celów sanitarno-epidemiologicznych</t>
  </si>
  <si>
    <t xml:space="preserve">Wydatki na planowane ogłoszenia o konkursach ofert związanych z ochroną zdrowia </t>
  </si>
  <si>
    <t>Wydatki na planowane ekspertyzy związane z kasacją mienia pozostałego po zlikwidowanych SP ZOZ-ach</t>
  </si>
  <si>
    <r>
      <t>Domy Dziennego Pobytu</t>
    </r>
    <r>
      <rPr>
        <i/>
        <sz val="10"/>
        <rFont val="Arial CE"/>
        <family val="2"/>
      </rPr>
      <t xml:space="preserve"> - wydatki bieżące</t>
    </r>
  </si>
  <si>
    <t xml:space="preserve">Realizacja zadań publicznych przez organizacje pozarządowe w zakresie: </t>
  </si>
  <si>
    <t>promocji i organizacji wolontariatu</t>
  </si>
  <si>
    <t>działania na rzecz osób niepełnosprawnych</t>
  </si>
  <si>
    <t>działalności wspomagającej rozwój wspólnot i społeczności lokalnych</t>
  </si>
  <si>
    <t>Stypendia dla uczniów</t>
  </si>
  <si>
    <t xml:space="preserve">Ogłoszenia prasowe związane z pomocą społeczną </t>
  </si>
  <si>
    <t>Budowa windy i wykonanie wiatrołapu w hollu wejściowym do budynku biurowego na Pl.Wolności</t>
  </si>
  <si>
    <t>Analizy i opracowania dot. opracowanej dokumentacji przyszłościowej</t>
  </si>
  <si>
    <r>
      <t>Opolski Teatr Lalki i Aktora</t>
    </r>
    <r>
      <rPr>
        <i/>
        <sz val="10"/>
        <rFont val="Arial CE"/>
        <family val="2"/>
      </rPr>
      <t xml:space="preserve"> - dotacja na organizację XXIII OFTL</t>
    </r>
  </si>
  <si>
    <t>Realizacja projektu „Podnoszenie i dostosowanie kwalifikacji zawodowych do potrzeb administracji samorządowej"</t>
  </si>
  <si>
    <t xml:space="preserve">Realizacja projektu „Profesjonalna kadra samorządowa miasta Opola" </t>
  </si>
  <si>
    <t>Dofinansowanie działalności warsztatu terapii zajęciowej</t>
  </si>
  <si>
    <t>Realizacja programu profilaktyki chorób cukrzycy</t>
  </si>
  <si>
    <t xml:space="preserve">Realizacja programu profilaktyki wad postawy </t>
  </si>
  <si>
    <t xml:space="preserve">Realizacja programu profilaktyki w zakresie wczesnego wykrywania raka krtani - dotacja dla SP ZOZ Centrum </t>
  </si>
  <si>
    <t>Przychody ze sprzedaży innych papierów wartościowych</t>
  </si>
  <si>
    <t>Wykonanie przyłącza kanalizacyjnego i wykonanie boksów dla psów wraz z aktualizacją dokumentacji</t>
  </si>
  <si>
    <t>Dotacje celowe otrzymane z budżetu państwa na inwestycje i zakupy inwestycyjne z zakresu administracji rządowej oraz inne zadania zlecone ustawami realizowane przez powiat</t>
  </si>
  <si>
    <t>Zasiłki i pomoc w naturze oraz składki na ubezpieczenia emerytalne i rentowe</t>
  </si>
  <si>
    <t xml:space="preserve">Punkt Konsultacyjny </t>
  </si>
  <si>
    <t>Klub Integracji Społecznej - wydatki bieżące</t>
  </si>
  <si>
    <t>Wydatki na zadania bieżące realizowane przez gminę na podstawie porozumień z organami administracji rządowej</t>
  </si>
  <si>
    <t xml:space="preserve">Wydatki na realizację zadań bieżących z zakresu administracji rządowej oraz innych zadań zleconych gminom (związkom gmin) ustawami </t>
  </si>
  <si>
    <t>Miejski Ośrodek Doskonalenia Nauczycieli, 
w tym:</t>
  </si>
  <si>
    <t>Wydatki na inwestycje i zakupy inwestycyjne z zakresu administracji rządowej oraz inne zadania zlecone ustawami realizowane przez powiat - zakupy inwestycyjne sprzętu</t>
  </si>
  <si>
    <t>Miejska Informacja Turystyczna - wydatki bieżące</t>
  </si>
  <si>
    <t>Przebudowa płyty boiska stadionu miejskiego przy ulicy Oleskiej</t>
  </si>
  <si>
    <t>Zakup samochodu dostawczego</t>
  </si>
  <si>
    <t>Remont korytarzy w Ratuszu</t>
  </si>
  <si>
    <t>PLO Nr II - termomodernizacja obiektu</t>
  </si>
  <si>
    <t>PG Nr 3 i PG Nr 4 - opracowanie audytu i dokumentacji termomodernizacyjnej</t>
  </si>
  <si>
    <t>PSP Nr 14 - opracowanie audytu i dokumentacji termomodernizacyjnej</t>
  </si>
  <si>
    <t>Adaptacja Bursy na pracownię hotelarską</t>
  </si>
  <si>
    <t>PSP Nr 5 - budowa boiska</t>
  </si>
  <si>
    <t>PG Nr 7 - opracowanie dokumentacji budowy hali namiotowej</t>
  </si>
  <si>
    <t>PSP Nr 2 - remont sanitariatów</t>
  </si>
  <si>
    <t xml:space="preserve">Internat Zespołu Szkół Mechanicznych - wydzielenie klatki schodowej p.poż. </t>
  </si>
  <si>
    <t>Przebudowa budynku Żłobka Nr 4</t>
  </si>
  <si>
    <t>rezerwa majatkowa</t>
  </si>
  <si>
    <t>Zakupy inwestycyjne sprzętu do obsługi cmentarzy</t>
  </si>
  <si>
    <t>Brak:</t>
  </si>
  <si>
    <t xml:space="preserve">Utrzymanie i administrowanie cmentarzami komunalnymi </t>
  </si>
  <si>
    <t>Zakup sprzętu dla szkół na potrzeby "Nowej matury"</t>
  </si>
  <si>
    <t>Zakup sprzętu dla szkół na potrzeby przygotowania uczniów do nowego egzaminu potwierdzającego kwalifikacje zawodowe</t>
  </si>
  <si>
    <t>Wydatki na inwestycje i zakupy inwestycyjne z zakresu administracji rządowej oraz inne zadania zlecone ustawami realizowane przez powiat - zakup samochodów specjalnych ratowniczo - gaśniczych</t>
  </si>
  <si>
    <t>Budowa drogi dojazdowej łączącej ul.Kremsera z nieruchomościami położonymi przy ul.Obrońców Stalingradu 66</t>
  </si>
  <si>
    <t>Prowadzenie oddziału dziennego pobytu dla dzieci z porażeniem mózgowym i innymi schorzeniami układu nerwowego</t>
  </si>
  <si>
    <t>deficyt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</si>
</sst>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  <numFmt numFmtId="176" formatCode="0.E+00"/>
    <numFmt numFmtId="177" formatCode="#,##0.000"/>
    <numFmt numFmtId="178" formatCode="0.0%;\(0.0%\)"/>
    <numFmt numFmtId="179" formatCode="#,##0_ ;\-#,##0\ "/>
    <numFmt numFmtId="180" formatCode="#,##0.00;[Red]#,##0.00"/>
  </numFmts>
  <fonts count="20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i/>
      <sz val="11"/>
      <name val="Arial CE"/>
      <family val="2"/>
    </font>
    <font>
      <sz val="14"/>
      <name val="Arial CE"/>
      <family val="2"/>
    </font>
    <font>
      <sz val="20"/>
      <name val="Arial CE"/>
      <family val="2"/>
    </font>
    <font>
      <sz val="1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1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8" fillId="2" borderId="1" xfId="0" applyNumberFormat="1" applyFont="1" applyFill="1" applyBorder="1" applyAlignment="1" quotePrefix="1">
      <alignment horizontal="center" vertical="center" wrapText="1"/>
    </xf>
    <xf numFmtId="0" fontId="8" fillId="0" borderId="0" xfId="0" applyFont="1" applyFill="1" applyAlignment="1">
      <alignment/>
    </xf>
    <xf numFmtId="1" fontId="8" fillId="0" borderId="2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0" xfId="0" applyFont="1" applyFill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" fontId="8" fillId="2" borderId="5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 wrapText="1"/>
    </xf>
    <xf numFmtId="1" fontId="0" fillId="0" borderId="6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 quotePrefix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1" fontId="0" fillId="2" borderId="5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left" vertical="center" wrapText="1"/>
    </xf>
    <xf numFmtId="3" fontId="12" fillId="0" borderId="2" xfId="0" applyNumberFormat="1" applyFont="1" applyFill="1" applyBorder="1" applyAlignment="1">
      <alignment horizontal="right"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right" vertical="center" wrapText="1"/>
    </xf>
    <xf numFmtId="3" fontId="10" fillId="0" borderId="2" xfId="0" applyNumberFormat="1" applyFont="1" applyFill="1" applyBorder="1" applyAlignment="1">
      <alignment horizontal="right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3" fontId="0" fillId="0" borderId="7" xfId="0" applyNumberFormat="1" applyFont="1" applyFill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2" borderId="8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righ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left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Fill="1" applyBorder="1" applyAlignment="1" quotePrefix="1">
      <alignment horizontal="center" vertical="center" wrapText="1"/>
    </xf>
    <xf numFmtId="3" fontId="0" fillId="0" borderId="1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 quotePrefix="1">
      <alignment horizontal="center" vertical="center" wrapText="1"/>
    </xf>
    <xf numFmtId="0" fontId="0" fillId="0" borderId="0" xfId="0" applyFont="1" applyBorder="1" applyAlignment="1">
      <alignment/>
    </xf>
    <xf numFmtId="3" fontId="14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left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171" fontId="0" fillId="0" borderId="1" xfId="57" applyNumberFormat="1" applyFont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8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171" fontId="0" fillId="0" borderId="1" xfId="57" applyNumberFormat="1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vertical="center" wrapText="1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2" fillId="0" borderId="2" xfId="0" applyNumberFormat="1" applyFont="1" applyFill="1" applyBorder="1" applyAlignment="1">
      <alignment horizontal="right" vertical="center" wrapText="1"/>
    </xf>
    <xf numFmtId="3" fontId="12" fillId="0" borderId="3" xfId="0" applyNumberFormat="1" applyFont="1" applyFill="1" applyBorder="1" applyAlignment="1">
      <alignment horizontal="right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0" fillId="0" borderId="7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10" fillId="0" borderId="0" xfId="0" applyNumberFormat="1" applyFont="1" applyAlignment="1">
      <alignment horizontal="right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 horizontal="right" vertical="center" wrapText="1"/>
    </xf>
    <xf numFmtId="1" fontId="0" fillId="0" borderId="0" xfId="0" applyNumberFormat="1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right" vertical="center" wrapText="1"/>
    </xf>
    <xf numFmtId="3" fontId="0" fillId="0" borderId="0" xfId="0" applyNumberFormat="1" applyFont="1" applyAlignment="1">
      <alignment horizontal="center" vertical="center" wrapText="1"/>
    </xf>
    <xf numFmtId="3" fontId="11" fillId="0" borderId="0" xfId="0" applyNumberFormat="1" applyFont="1" applyAlignment="1">
      <alignment horizontal="right" vertical="center" wrapText="1"/>
    </xf>
    <xf numFmtId="3" fontId="11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right"/>
    </xf>
    <xf numFmtId="3" fontId="0" fillId="0" borderId="0" xfId="0" applyNumberFormat="1" applyFont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2" fillId="0" borderId="2" xfId="0" applyNumberFormat="1" applyFont="1" applyFill="1" applyBorder="1" applyAlignment="1">
      <alignment horizontal="left" vertical="center" wrapText="1"/>
    </xf>
    <xf numFmtId="3" fontId="8" fillId="0" borderId="11" xfId="0" applyNumberFormat="1" applyFont="1" applyFill="1" applyBorder="1" applyAlignment="1">
      <alignment horizontal="left"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>
      <alignment horizontal="right" vertical="center" wrapText="1"/>
    </xf>
    <xf numFmtId="3" fontId="12" fillId="0" borderId="6" xfId="0" applyNumberFormat="1" applyFont="1" applyFill="1" applyBorder="1" applyAlignment="1">
      <alignment horizontal="right" vertical="center" wrapText="1"/>
    </xf>
    <xf numFmtId="0" fontId="0" fillId="0" borderId="1" xfId="62" applyFont="1" applyBorder="1" applyAlignment="1">
      <alignment vertical="center" wrapText="1"/>
      <protection/>
    </xf>
    <xf numFmtId="3" fontId="8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3" fontId="11" fillId="2" borderId="12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</cellXfs>
  <cellStyles count="52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GminnyF" xfId="21"/>
    <cellStyle name="_laroux_INFOR99" xfId="22"/>
    <cellStyle name="_laroux_Infor99a" xfId="23"/>
    <cellStyle name="_laroux_INFOR99B" xfId="24"/>
    <cellStyle name="_laroux_inwest.98-zal 3" xfId="25"/>
    <cellStyle name="_laroux_inwest.powodz" xfId="26"/>
    <cellStyle name="_laroux_INWEST99" xfId="27"/>
    <cellStyle name="_laroux_KOREKTA4" xfId="28"/>
    <cellStyle name="_laroux_korVI99a" xfId="29"/>
    <cellStyle name="_laroux_korVI99b" xfId="30"/>
    <cellStyle name="_laroux_SPRAW97R" xfId="31"/>
    <cellStyle name="_laroux_SPRAW98A" xfId="32"/>
    <cellStyle name="_laroux_SPRAW98R" xfId="33"/>
    <cellStyle name="_laroux_Tabela nr3 (2)" xfId="34"/>
    <cellStyle name="_laroux_UKWYD98A" xfId="35"/>
    <cellStyle name="_laroux_unia euro." xfId="36"/>
    <cellStyle name="_laroux_Wyd§-30.11 (2)" xfId="37"/>
    <cellStyle name="_laroux_Wyd§-30.9-(2)aktualne (2)" xfId="38"/>
    <cellStyle name="_laroux_Wyd§-31.12.98r (2)" xfId="39"/>
    <cellStyle name="_laroux_WYDAT98" xfId="40"/>
    <cellStyle name="_laroux_WYDATKI-jedn. (2)" xfId="41"/>
    <cellStyle name="_laroux_WYKRMP98" xfId="42"/>
    <cellStyle name="_laroux_Wyn.i zatr. j.org. 96-98 (2)" xfId="43"/>
    <cellStyle name="_laroux_ZAŁ NR 1" xfId="44"/>
    <cellStyle name="_laroux_zał. 1 wyd" xfId="45"/>
    <cellStyle name="_laroux_ZAŁ. NR 14" xfId="46"/>
    <cellStyle name="_laroux_ZAŁ. NR 7" xfId="47"/>
    <cellStyle name="_laroux_ZAŁ. NR 8" xfId="48"/>
    <cellStyle name="_laroux_ZAŁ. NR 9" xfId="49"/>
    <cellStyle name="_laroux_zał.3" xfId="50"/>
    <cellStyle name="_laroux_ZATRUD" xfId="51"/>
    <cellStyle name="_laroux_Zeszyt1" xfId="52"/>
    <cellStyle name="Comma [0]_laroux" xfId="53"/>
    <cellStyle name="Comma_laroux" xfId="54"/>
    <cellStyle name="Currency [0]_laroux" xfId="55"/>
    <cellStyle name="Currency_laroux" xfId="56"/>
    <cellStyle name="Comma" xfId="57"/>
    <cellStyle name="Comma [0]" xfId="58"/>
    <cellStyle name="Hyperlink" xfId="59"/>
    <cellStyle name="Normal_laroux" xfId="60"/>
    <cellStyle name="normální_laroux" xfId="61"/>
    <cellStyle name="Normalny_zał. 1,2-2005" xfId="62"/>
    <cellStyle name="Followed Hyperlink" xfId="63"/>
    <cellStyle name="Percent" xfId="64"/>
    <cellStyle name="Currency" xfId="65"/>
    <cellStyle name="Currency [0]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Korekty%202000\SPR\STAROCIE\INFOR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xls\1999%20ROK\Sprawozdania%201999\SPR\STAROCIE\SPRAW97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1%20ROK\Wstepny%20projekt\1999%20ROK\Projekt%20bud&#380;etu%202000\SPR\STAROCIE\INFOR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HOME\Planowan\xls\2000%20ROK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/>
  <dimension ref="A1:I38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625" style="4" customWidth="1"/>
    <col min="2" max="2" width="9.125" style="4" customWidth="1"/>
    <col min="3" max="3" width="61.625" style="4" customWidth="1"/>
    <col min="4" max="6" width="17.75390625" style="4" customWidth="1"/>
    <col min="7" max="7" width="12.00390625" style="4" bestFit="1" customWidth="1"/>
    <col min="8" max="8" width="11.125" style="4" bestFit="1" customWidth="1"/>
    <col min="9" max="16384" width="9.125" style="4" customWidth="1"/>
  </cols>
  <sheetData>
    <row r="1" spans="1:6" s="6" customFormat="1" ht="48" customHeight="1">
      <c r="A1" s="56" t="s">
        <v>431</v>
      </c>
      <c r="B1" s="56" t="s">
        <v>61</v>
      </c>
      <c r="C1" s="56" t="s">
        <v>432</v>
      </c>
      <c r="D1" s="56" t="s">
        <v>234</v>
      </c>
      <c r="E1" s="56" t="s">
        <v>235</v>
      </c>
      <c r="F1" s="56" t="s">
        <v>236</v>
      </c>
    </row>
    <row r="2" spans="1:6" s="2" customFormat="1" ht="11.25">
      <c r="A2" s="1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</row>
    <row r="3" spans="1:9" s="6" customFormat="1" ht="21.75" customHeight="1">
      <c r="A3" s="14">
        <v>600</v>
      </c>
      <c r="B3" s="9"/>
      <c r="C3" s="10" t="s">
        <v>437</v>
      </c>
      <c r="D3" s="10">
        <f>SUM(D4:D6)</f>
        <v>152000</v>
      </c>
      <c r="E3" s="10">
        <f>SUM(E4:E6)</f>
        <v>31908179</v>
      </c>
      <c r="F3" s="10">
        <f aca="true" t="shared" si="0" ref="F3:F37">D3+E3</f>
        <v>32060179</v>
      </c>
      <c r="H3" s="57"/>
      <c r="I3" s="57"/>
    </row>
    <row r="4" spans="1:9" ht="12.75">
      <c r="A4" s="58"/>
      <c r="B4" s="59" t="s">
        <v>62</v>
      </c>
      <c r="C4" s="60" t="s">
        <v>63</v>
      </c>
      <c r="D4" s="61">
        <v>8000</v>
      </c>
      <c r="E4" s="61"/>
      <c r="F4" s="62">
        <f t="shared" si="0"/>
        <v>8000</v>
      </c>
      <c r="H4" s="57"/>
      <c r="I4" s="57"/>
    </row>
    <row r="5" spans="1:9" s="6" customFormat="1" ht="12.75">
      <c r="A5" s="66"/>
      <c r="B5" s="63" t="s">
        <v>81</v>
      </c>
      <c r="C5" s="60" t="s">
        <v>82</v>
      </c>
      <c r="D5" s="61">
        <v>144000</v>
      </c>
      <c r="E5" s="61"/>
      <c r="F5" s="62">
        <f>D5+E5</f>
        <v>144000</v>
      </c>
      <c r="H5" s="57"/>
      <c r="I5" s="57"/>
    </row>
    <row r="6" spans="1:9" ht="38.25">
      <c r="A6" s="58"/>
      <c r="B6" s="59">
        <v>6298</v>
      </c>
      <c r="C6" s="60" t="s">
        <v>64</v>
      </c>
      <c r="D6" s="61"/>
      <c r="E6" s="61">
        <v>31908179</v>
      </c>
      <c r="F6" s="62">
        <f t="shared" si="0"/>
        <v>31908179</v>
      </c>
      <c r="H6" s="57"/>
      <c r="I6" s="57"/>
    </row>
    <row r="7" spans="1:9" s="6" customFormat="1" ht="21.75" customHeight="1">
      <c r="A7" s="9">
        <v>700</v>
      </c>
      <c r="B7" s="9"/>
      <c r="C7" s="10" t="s">
        <v>65</v>
      </c>
      <c r="D7" s="10">
        <f>SUM(D8:D15)</f>
        <v>46430000</v>
      </c>
      <c r="E7" s="10">
        <f>SUM(E8:E15)</f>
        <v>873000</v>
      </c>
      <c r="F7" s="10">
        <f t="shared" si="0"/>
        <v>47303000</v>
      </c>
      <c r="H7" s="57"/>
      <c r="I7" s="57"/>
    </row>
    <row r="8" spans="1:9" s="64" customFormat="1" ht="25.5">
      <c r="A8" s="24"/>
      <c r="B8" s="63" t="s">
        <v>66</v>
      </c>
      <c r="C8" s="60" t="s">
        <v>67</v>
      </c>
      <c r="D8" s="62">
        <v>3000000</v>
      </c>
      <c r="E8" s="62"/>
      <c r="F8" s="62">
        <f t="shared" si="0"/>
        <v>3000000</v>
      </c>
      <c r="H8" s="57"/>
      <c r="I8" s="57"/>
    </row>
    <row r="9" spans="1:9" ht="51">
      <c r="A9" s="58"/>
      <c r="B9" s="63" t="s">
        <v>68</v>
      </c>
      <c r="C9" s="60" t="s">
        <v>70</v>
      </c>
      <c r="D9" s="61">
        <v>24650000</v>
      </c>
      <c r="E9" s="61"/>
      <c r="F9" s="62">
        <f t="shared" si="0"/>
        <v>24650000</v>
      </c>
      <c r="H9" s="57"/>
      <c r="I9" s="57"/>
    </row>
    <row r="10" spans="1:9" ht="25.5">
      <c r="A10" s="58"/>
      <c r="B10" s="63" t="s">
        <v>71</v>
      </c>
      <c r="C10" s="60" t="s">
        <v>72</v>
      </c>
      <c r="D10" s="61">
        <v>80000</v>
      </c>
      <c r="E10" s="65"/>
      <c r="F10" s="62">
        <f t="shared" si="0"/>
        <v>80000</v>
      </c>
      <c r="H10" s="57"/>
      <c r="I10" s="57"/>
    </row>
    <row r="11" spans="1:9" s="6" customFormat="1" ht="12.75">
      <c r="A11" s="66"/>
      <c r="B11" s="63" t="s">
        <v>73</v>
      </c>
      <c r="C11" s="60" t="s">
        <v>74</v>
      </c>
      <c r="D11" s="61">
        <v>17000000</v>
      </c>
      <c r="E11" s="65"/>
      <c r="F11" s="62">
        <f t="shared" si="0"/>
        <v>17000000</v>
      </c>
      <c r="G11" s="67"/>
      <c r="H11" s="57"/>
      <c r="I11" s="57"/>
    </row>
    <row r="12" spans="1:9" s="6" customFormat="1" ht="12.75">
      <c r="A12" s="66"/>
      <c r="B12" s="63" t="s">
        <v>75</v>
      </c>
      <c r="C12" s="60" t="s">
        <v>76</v>
      </c>
      <c r="D12" s="61">
        <v>200000</v>
      </c>
      <c r="E12" s="61"/>
      <c r="F12" s="62">
        <f t="shared" si="0"/>
        <v>200000</v>
      </c>
      <c r="G12" s="67"/>
      <c r="H12" s="57"/>
      <c r="I12" s="57"/>
    </row>
    <row r="13" spans="1:9" s="6" customFormat="1" ht="12.75">
      <c r="A13" s="66"/>
      <c r="B13" s="63" t="s">
        <v>77</v>
      </c>
      <c r="C13" s="60" t="s">
        <v>78</v>
      </c>
      <c r="D13" s="61">
        <v>1500000</v>
      </c>
      <c r="E13" s="61"/>
      <c r="F13" s="62">
        <f t="shared" si="0"/>
        <v>1500000</v>
      </c>
      <c r="G13" s="67"/>
      <c r="H13" s="57"/>
      <c r="I13" s="57"/>
    </row>
    <row r="14" spans="1:9" s="6" customFormat="1" ht="38.25">
      <c r="A14" s="66"/>
      <c r="B14" s="58">
        <v>2110</v>
      </c>
      <c r="C14" s="60" t="s">
        <v>79</v>
      </c>
      <c r="D14" s="61"/>
      <c r="E14" s="61">
        <v>80000</v>
      </c>
      <c r="F14" s="62">
        <f t="shared" si="0"/>
        <v>80000</v>
      </c>
      <c r="G14" s="67"/>
      <c r="H14" s="57"/>
      <c r="I14" s="57"/>
    </row>
    <row r="15" spans="1:9" s="6" customFormat="1" ht="38.25">
      <c r="A15" s="66"/>
      <c r="B15" s="58">
        <v>2360</v>
      </c>
      <c r="C15" s="60" t="s">
        <v>80</v>
      </c>
      <c r="D15" s="61"/>
      <c r="E15" s="61">
        <v>793000</v>
      </c>
      <c r="F15" s="62">
        <f t="shared" si="0"/>
        <v>793000</v>
      </c>
      <c r="G15" s="67"/>
      <c r="H15" s="57"/>
      <c r="I15" s="57"/>
    </row>
    <row r="16" spans="1:9" s="6" customFormat="1" ht="21.75" customHeight="1">
      <c r="A16" s="9">
        <v>710</v>
      </c>
      <c r="B16" s="9"/>
      <c r="C16" s="10" t="s">
        <v>438</v>
      </c>
      <c r="D16" s="10">
        <f>SUM(D17:D20)</f>
        <v>128000</v>
      </c>
      <c r="E16" s="10">
        <f>SUM(E17:E20)</f>
        <v>342000</v>
      </c>
      <c r="F16" s="10">
        <f t="shared" si="0"/>
        <v>470000</v>
      </c>
      <c r="G16" s="67"/>
      <c r="H16" s="57"/>
      <c r="I16" s="57"/>
    </row>
    <row r="17" spans="1:9" s="6" customFormat="1" ht="25.5">
      <c r="A17" s="66"/>
      <c r="B17" s="63" t="s">
        <v>167</v>
      </c>
      <c r="C17" s="60" t="s">
        <v>168</v>
      </c>
      <c r="D17" s="61">
        <v>120000</v>
      </c>
      <c r="E17" s="61"/>
      <c r="F17" s="62">
        <f t="shared" si="0"/>
        <v>120000</v>
      </c>
      <c r="H17" s="57"/>
      <c r="I17" s="57"/>
    </row>
    <row r="18" spans="1:9" s="6" customFormat="1" ht="38.25">
      <c r="A18" s="66"/>
      <c r="B18" s="63">
        <v>2020</v>
      </c>
      <c r="C18" s="60" t="s">
        <v>54</v>
      </c>
      <c r="D18" s="61">
        <v>8000</v>
      </c>
      <c r="E18" s="61"/>
      <c r="F18" s="62">
        <f>D18+E18</f>
        <v>8000</v>
      </c>
      <c r="H18" s="57"/>
      <c r="I18" s="57"/>
    </row>
    <row r="19" spans="1:9" ht="38.25">
      <c r="A19" s="58"/>
      <c r="B19" s="58">
        <v>2110</v>
      </c>
      <c r="C19" s="60" t="s">
        <v>79</v>
      </c>
      <c r="D19" s="61"/>
      <c r="E19" s="61">
        <v>337000</v>
      </c>
      <c r="F19" s="62">
        <f t="shared" si="0"/>
        <v>337000</v>
      </c>
      <c r="H19" s="57"/>
      <c r="I19" s="57"/>
    </row>
    <row r="20" spans="1:9" s="6" customFormat="1" ht="38.25">
      <c r="A20" s="66"/>
      <c r="B20" s="58">
        <v>6410</v>
      </c>
      <c r="C20" s="60" t="s">
        <v>546</v>
      </c>
      <c r="D20" s="61"/>
      <c r="E20" s="61">
        <v>5000</v>
      </c>
      <c r="F20" s="62">
        <f t="shared" si="0"/>
        <v>5000</v>
      </c>
      <c r="H20" s="57"/>
      <c r="I20" s="57"/>
    </row>
    <row r="21" spans="1:9" s="6" customFormat="1" ht="21.75" customHeight="1">
      <c r="A21" s="9">
        <v>750</v>
      </c>
      <c r="B21" s="9"/>
      <c r="C21" s="10" t="s">
        <v>83</v>
      </c>
      <c r="D21" s="10">
        <f>SUM(D22:D28)</f>
        <v>1415537</v>
      </c>
      <c r="E21" s="10">
        <f>SUM(E22:E28)</f>
        <v>3115722</v>
      </c>
      <c r="F21" s="10">
        <f t="shared" si="0"/>
        <v>4531259</v>
      </c>
      <c r="H21" s="57"/>
      <c r="I21" s="57"/>
    </row>
    <row r="22" spans="1:9" s="8" customFormat="1" ht="12.75">
      <c r="A22" s="24"/>
      <c r="B22" s="59" t="s">
        <v>84</v>
      </c>
      <c r="C22" s="68" t="s">
        <v>85</v>
      </c>
      <c r="D22" s="62"/>
      <c r="E22" s="62">
        <v>2800000</v>
      </c>
      <c r="F22" s="62">
        <f t="shared" si="0"/>
        <v>2800000</v>
      </c>
      <c r="H22" s="57"/>
      <c r="I22" s="57"/>
    </row>
    <row r="23" spans="1:9" s="8" customFormat="1" ht="12.75">
      <c r="A23" s="24"/>
      <c r="B23" s="59" t="s">
        <v>62</v>
      </c>
      <c r="C23" s="60" t="s">
        <v>63</v>
      </c>
      <c r="D23" s="62">
        <v>504400</v>
      </c>
      <c r="E23" s="62"/>
      <c r="F23" s="62">
        <f t="shared" si="0"/>
        <v>504400</v>
      </c>
      <c r="H23" s="57"/>
      <c r="I23" s="57"/>
    </row>
    <row r="24" spans="1:9" s="8" customFormat="1" ht="12.75">
      <c r="A24" s="24"/>
      <c r="B24" s="59" t="s">
        <v>77</v>
      </c>
      <c r="C24" s="60" t="s">
        <v>78</v>
      </c>
      <c r="D24" s="62">
        <v>230000</v>
      </c>
      <c r="E24" s="62"/>
      <c r="F24" s="62">
        <f t="shared" si="0"/>
        <v>230000</v>
      </c>
      <c r="H24" s="57"/>
      <c r="I24" s="57"/>
    </row>
    <row r="25" spans="1:9" s="6" customFormat="1" ht="38.25">
      <c r="A25" s="66"/>
      <c r="B25" s="58">
        <v>2010</v>
      </c>
      <c r="C25" s="60" t="s">
        <v>86</v>
      </c>
      <c r="D25" s="61">
        <v>655737</v>
      </c>
      <c r="E25" s="61"/>
      <c r="F25" s="62">
        <f t="shared" si="0"/>
        <v>655737</v>
      </c>
      <c r="H25" s="57"/>
      <c r="I25" s="57"/>
    </row>
    <row r="26" spans="1:9" s="6" customFormat="1" ht="38.25">
      <c r="A26" s="66"/>
      <c r="B26" s="58">
        <v>2110</v>
      </c>
      <c r="C26" s="60" t="s">
        <v>79</v>
      </c>
      <c r="D26" s="61"/>
      <c r="E26" s="61">
        <v>295922</v>
      </c>
      <c r="F26" s="62">
        <f t="shared" si="0"/>
        <v>295922</v>
      </c>
      <c r="H26" s="57"/>
      <c r="I26" s="57"/>
    </row>
    <row r="27" spans="1:9" s="6" customFormat="1" ht="38.25">
      <c r="A27" s="66"/>
      <c r="B27" s="58">
        <v>2120</v>
      </c>
      <c r="C27" s="60" t="s">
        <v>87</v>
      </c>
      <c r="D27" s="61"/>
      <c r="E27" s="61">
        <v>19000</v>
      </c>
      <c r="F27" s="62">
        <f t="shared" si="0"/>
        <v>19000</v>
      </c>
      <c r="H27" s="57"/>
      <c r="I27" s="57"/>
    </row>
    <row r="28" spans="1:9" s="6" customFormat="1" ht="38.25">
      <c r="A28" s="66"/>
      <c r="B28" s="58">
        <v>2360</v>
      </c>
      <c r="C28" s="60" t="s">
        <v>80</v>
      </c>
      <c r="D28" s="61">
        <v>25400</v>
      </c>
      <c r="E28" s="61">
        <v>800</v>
      </c>
      <c r="F28" s="62">
        <f t="shared" si="0"/>
        <v>26200</v>
      </c>
      <c r="H28" s="57"/>
      <c r="I28" s="57"/>
    </row>
    <row r="29" spans="1:9" s="6" customFormat="1" ht="25.5">
      <c r="A29" s="9">
        <v>751</v>
      </c>
      <c r="B29" s="9"/>
      <c r="C29" s="10" t="s">
        <v>377</v>
      </c>
      <c r="D29" s="10">
        <f>D30</f>
        <v>20068</v>
      </c>
      <c r="E29" s="10">
        <f>E30</f>
        <v>0</v>
      </c>
      <c r="F29" s="10">
        <f t="shared" si="0"/>
        <v>20068</v>
      </c>
      <c r="H29" s="57"/>
      <c r="I29" s="57"/>
    </row>
    <row r="30" spans="1:9" s="6" customFormat="1" ht="38.25">
      <c r="A30" s="66"/>
      <c r="B30" s="58">
        <v>2010</v>
      </c>
      <c r="C30" s="60" t="s">
        <v>86</v>
      </c>
      <c r="D30" s="61">
        <v>20068</v>
      </c>
      <c r="E30" s="61"/>
      <c r="F30" s="62">
        <f t="shared" si="0"/>
        <v>20068</v>
      </c>
      <c r="H30" s="57"/>
      <c r="I30" s="57"/>
    </row>
    <row r="31" spans="1:9" s="6" customFormat="1" ht="25.5" customHeight="1">
      <c r="A31" s="9">
        <v>754</v>
      </c>
      <c r="B31" s="69"/>
      <c r="C31" s="10" t="s">
        <v>439</v>
      </c>
      <c r="D31" s="10">
        <f>SUM(D32:D36)</f>
        <v>90000</v>
      </c>
      <c r="E31" s="10">
        <f>SUM(E32:E36)</f>
        <v>8523000</v>
      </c>
      <c r="F31" s="10">
        <f t="shared" si="0"/>
        <v>8613000</v>
      </c>
      <c r="H31" s="57"/>
      <c r="I31" s="57"/>
    </row>
    <row r="32" spans="1:9" s="6" customFormat="1" ht="12.75">
      <c r="A32" s="66"/>
      <c r="B32" s="63" t="s">
        <v>88</v>
      </c>
      <c r="C32" s="60" t="s">
        <v>89</v>
      </c>
      <c r="D32" s="61">
        <v>80000</v>
      </c>
      <c r="E32" s="61"/>
      <c r="F32" s="62">
        <f t="shared" si="0"/>
        <v>80000</v>
      </c>
      <c r="H32" s="57"/>
      <c r="I32" s="57"/>
    </row>
    <row r="33" spans="1:9" s="6" customFormat="1" ht="12.75">
      <c r="A33" s="66"/>
      <c r="B33" s="59" t="s">
        <v>62</v>
      </c>
      <c r="C33" s="60" t="s">
        <v>63</v>
      </c>
      <c r="D33" s="61">
        <v>3000</v>
      </c>
      <c r="E33" s="61"/>
      <c r="F33" s="62">
        <f t="shared" si="0"/>
        <v>3000</v>
      </c>
      <c r="H33" s="57"/>
      <c r="I33" s="57"/>
    </row>
    <row r="34" spans="1:9" s="6" customFormat="1" ht="38.25">
      <c r="A34" s="66"/>
      <c r="B34" s="58">
        <v>2010</v>
      </c>
      <c r="C34" s="60" t="s">
        <v>86</v>
      </c>
      <c r="D34" s="61">
        <v>7000</v>
      </c>
      <c r="E34" s="61"/>
      <c r="F34" s="62">
        <f t="shared" si="0"/>
        <v>7000</v>
      </c>
      <c r="H34" s="57"/>
      <c r="I34" s="57"/>
    </row>
    <row r="35" spans="1:9" s="6" customFormat="1" ht="38.25">
      <c r="A35" s="66"/>
      <c r="B35" s="58">
        <v>2110</v>
      </c>
      <c r="C35" s="60" t="s">
        <v>79</v>
      </c>
      <c r="D35" s="61"/>
      <c r="E35" s="61">
        <v>8489000</v>
      </c>
      <c r="F35" s="62">
        <f t="shared" si="0"/>
        <v>8489000</v>
      </c>
      <c r="H35" s="57"/>
      <c r="I35" s="57"/>
    </row>
    <row r="36" spans="1:9" s="6" customFormat="1" ht="38.25">
      <c r="A36" s="66"/>
      <c r="B36" s="58">
        <v>6410</v>
      </c>
      <c r="C36" s="60" t="s">
        <v>546</v>
      </c>
      <c r="D36" s="61"/>
      <c r="E36" s="61">
        <v>34000</v>
      </c>
      <c r="F36" s="62">
        <f t="shared" si="0"/>
        <v>34000</v>
      </c>
      <c r="H36" s="57"/>
      <c r="I36" s="57"/>
    </row>
    <row r="37" spans="1:9" s="6" customFormat="1" ht="38.25">
      <c r="A37" s="9">
        <v>756</v>
      </c>
      <c r="B37" s="69"/>
      <c r="C37" s="10" t="s">
        <v>215</v>
      </c>
      <c r="D37" s="10">
        <f>SUM(D38:D53)</f>
        <v>172766282</v>
      </c>
      <c r="E37" s="10">
        <f>SUM(E38:E53)</f>
        <v>27996989</v>
      </c>
      <c r="F37" s="10">
        <f t="shared" si="0"/>
        <v>200763271</v>
      </c>
      <c r="H37" s="57"/>
      <c r="I37" s="57"/>
    </row>
    <row r="38" spans="1:9" s="8" customFormat="1" ht="12.75">
      <c r="A38" s="24"/>
      <c r="B38" s="59" t="s">
        <v>90</v>
      </c>
      <c r="C38" s="68" t="s">
        <v>91</v>
      </c>
      <c r="D38" s="62">
        <v>91864482</v>
      </c>
      <c r="E38" s="62">
        <v>25996989</v>
      </c>
      <c r="F38" s="62">
        <f aca="true" t="shared" si="1" ref="F38:F66">D38+E38</f>
        <v>117861471</v>
      </c>
      <c r="G38" s="70"/>
      <c r="H38" s="57"/>
      <c r="I38" s="57"/>
    </row>
    <row r="39" spans="1:9" s="8" customFormat="1" ht="12.75">
      <c r="A39" s="24"/>
      <c r="B39" s="59" t="s">
        <v>92</v>
      </c>
      <c r="C39" s="68" t="s">
        <v>93</v>
      </c>
      <c r="D39" s="62">
        <v>9000000</v>
      </c>
      <c r="E39" s="62">
        <v>2000000</v>
      </c>
      <c r="F39" s="62">
        <f t="shared" si="1"/>
        <v>11000000</v>
      </c>
      <c r="H39" s="57"/>
      <c r="I39" s="57"/>
    </row>
    <row r="40" spans="1:9" s="8" customFormat="1" ht="12.75">
      <c r="A40" s="24"/>
      <c r="B40" s="63" t="s">
        <v>94</v>
      </c>
      <c r="C40" s="60" t="s">
        <v>95</v>
      </c>
      <c r="D40" s="62">
        <v>56500000</v>
      </c>
      <c r="E40" s="62"/>
      <c r="F40" s="62">
        <f t="shared" si="1"/>
        <v>56500000</v>
      </c>
      <c r="H40" s="57"/>
      <c r="I40" s="57"/>
    </row>
    <row r="41" spans="1:9" s="8" customFormat="1" ht="12.75">
      <c r="A41" s="24"/>
      <c r="B41" s="63" t="s">
        <v>96</v>
      </c>
      <c r="C41" s="60" t="s">
        <v>97</v>
      </c>
      <c r="D41" s="62">
        <v>260000</v>
      </c>
      <c r="E41" s="62"/>
      <c r="F41" s="62">
        <f t="shared" si="1"/>
        <v>260000</v>
      </c>
      <c r="H41" s="57"/>
      <c r="I41" s="57"/>
    </row>
    <row r="42" spans="1:9" s="6" customFormat="1" ht="12.75">
      <c r="A42" s="66"/>
      <c r="B42" s="63" t="s">
        <v>98</v>
      </c>
      <c r="C42" s="60" t="s">
        <v>99</v>
      </c>
      <c r="D42" s="61">
        <v>9000</v>
      </c>
      <c r="E42" s="61"/>
      <c r="F42" s="62">
        <f t="shared" si="1"/>
        <v>9000</v>
      </c>
      <c r="H42" s="57"/>
      <c r="I42" s="57"/>
    </row>
    <row r="43" spans="1:9" s="6" customFormat="1" ht="12.75">
      <c r="A43" s="66"/>
      <c r="B43" s="63" t="s">
        <v>100</v>
      </c>
      <c r="C43" s="60" t="s">
        <v>106</v>
      </c>
      <c r="D43" s="61">
        <v>2300000</v>
      </c>
      <c r="E43" s="61"/>
      <c r="F43" s="62">
        <f t="shared" si="1"/>
        <v>2300000</v>
      </c>
      <c r="H43" s="57"/>
      <c r="I43" s="57"/>
    </row>
    <row r="44" spans="1:9" s="6" customFormat="1" ht="25.5">
      <c r="A44" s="66"/>
      <c r="B44" s="63" t="s">
        <v>107</v>
      </c>
      <c r="C44" s="60" t="s">
        <v>108</v>
      </c>
      <c r="D44" s="61">
        <v>250000</v>
      </c>
      <c r="E44" s="61"/>
      <c r="F44" s="62">
        <f t="shared" si="1"/>
        <v>250000</v>
      </c>
      <c r="H44" s="57"/>
      <c r="I44" s="57"/>
    </row>
    <row r="45" spans="1:9" s="6" customFormat="1" ht="12.75">
      <c r="A45" s="66"/>
      <c r="B45" s="63" t="s">
        <v>109</v>
      </c>
      <c r="C45" s="60" t="s">
        <v>110</v>
      </c>
      <c r="D45" s="61">
        <v>1300000</v>
      </c>
      <c r="E45" s="61"/>
      <c r="F45" s="62">
        <f t="shared" si="1"/>
        <v>1300000</v>
      </c>
      <c r="H45" s="57"/>
      <c r="I45" s="57"/>
    </row>
    <row r="46" spans="1:9" s="6" customFormat="1" ht="12.75">
      <c r="A46" s="66"/>
      <c r="B46" s="63" t="s">
        <v>111</v>
      </c>
      <c r="C46" s="60" t="s">
        <v>112</v>
      </c>
      <c r="D46" s="61">
        <v>17000</v>
      </c>
      <c r="E46" s="61"/>
      <c r="F46" s="62">
        <f t="shared" si="1"/>
        <v>17000</v>
      </c>
      <c r="H46" s="57"/>
      <c r="I46" s="57"/>
    </row>
    <row r="47" spans="1:9" s="6" customFormat="1" ht="12.75">
      <c r="A47" s="66"/>
      <c r="B47" s="63" t="s">
        <v>113</v>
      </c>
      <c r="C47" s="60" t="s">
        <v>114</v>
      </c>
      <c r="D47" s="61">
        <v>4300000</v>
      </c>
      <c r="E47" s="61"/>
      <c r="F47" s="62">
        <f t="shared" si="1"/>
        <v>4300000</v>
      </c>
      <c r="H47" s="57"/>
      <c r="I47" s="57"/>
    </row>
    <row r="48" spans="1:9" s="6" customFormat="1" ht="12.75">
      <c r="A48" s="66"/>
      <c r="B48" s="63" t="s">
        <v>115</v>
      </c>
      <c r="C48" s="60" t="s">
        <v>116</v>
      </c>
      <c r="D48" s="61">
        <v>1000000</v>
      </c>
      <c r="E48" s="61"/>
      <c r="F48" s="62">
        <f t="shared" si="1"/>
        <v>1000000</v>
      </c>
      <c r="H48" s="57"/>
      <c r="I48" s="57"/>
    </row>
    <row r="49" spans="1:9" s="6" customFormat="1" ht="12.75">
      <c r="A49" s="66"/>
      <c r="B49" s="63" t="s">
        <v>8</v>
      </c>
      <c r="C49" s="121" t="s">
        <v>9</v>
      </c>
      <c r="D49" s="61">
        <v>5800</v>
      </c>
      <c r="E49" s="61"/>
      <c r="F49" s="62">
        <f t="shared" si="1"/>
        <v>5800</v>
      </c>
      <c r="H49" s="57"/>
      <c r="I49" s="57"/>
    </row>
    <row r="50" spans="1:9" s="6" customFormat="1" ht="12.75">
      <c r="A50" s="66"/>
      <c r="B50" s="63" t="s">
        <v>117</v>
      </c>
      <c r="C50" s="60" t="s">
        <v>118</v>
      </c>
      <c r="D50" s="61">
        <v>200000</v>
      </c>
      <c r="E50" s="61"/>
      <c r="F50" s="62">
        <f t="shared" si="1"/>
        <v>200000</v>
      </c>
      <c r="H50" s="57"/>
      <c r="I50" s="57"/>
    </row>
    <row r="51" spans="1:9" s="6" customFormat="1" ht="25.5">
      <c r="A51" s="66"/>
      <c r="B51" s="63" t="s">
        <v>167</v>
      </c>
      <c r="C51" s="60" t="s">
        <v>168</v>
      </c>
      <c r="D51" s="61">
        <v>10000</v>
      </c>
      <c r="E51" s="61"/>
      <c r="F51" s="62">
        <f t="shared" si="1"/>
        <v>10000</v>
      </c>
      <c r="H51" s="57"/>
      <c r="I51" s="57"/>
    </row>
    <row r="52" spans="1:9" s="6" customFormat="1" ht="12.75">
      <c r="A52" s="66"/>
      <c r="B52" s="63" t="s">
        <v>119</v>
      </c>
      <c r="C52" s="60" t="s">
        <v>120</v>
      </c>
      <c r="D52" s="61">
        <v>5500000</v>
      </c>
      <c r="E52" s="61"/>
      <c r="F52" s="62">
        <f t="shared" si="1"/>
        <v>5500000</v>
      </c>
      <c r="H52" s="57"/>
      <c r="I52" s="57"/>
    </row>
    <row r="53" spans="1:9" s="6" customFormat="1" ht="12.75">
      <c r="A53" s="66"/>
      <c r="B53" s="63" t="s">
        <v>121</v>
      </c>
      <c r="C53" s="60" t="s">
        <v>122</v>
      </c>
      <c r="D53" s="61">
        <v>250000</v>
      </c>
      <c r="E53" s="61"/>
      <c r="F53" s="62">
        <f>D53+E53</f>
        <v>250000</v>
      </c>
      <c r="H53" s="57"/>
      <c r="I53" s="57"/>
    </row>
    <row r="54" spans="1:9" s="6" customFormat="1" ht="21.75" customHeight="1">
      <c r="A54" s="9">
        <v>758</v>
      </c>
      <c r="B54" s="69"/>
      <c r="C54" s="10" t="s">
        <v>440</v>
      </c>
      <c r="D54" s="10">
        <f>SUM(D55:D56)</f>
        <v>40889571</v>
      </c>
      <c r="E54" s="10">
        <f>SUM(E55:E56)</f>
        <v>61912190</v>
      </c>
      <c r="F54" s="10">
        <f t="shared" si="1"/>
        <v>102801761</v>
      </c>
      <c r="H54" s="57"/>
      <c r="I54" s="57"/>
    </row>
    <row r="55" spans="1:9" s="6" customFormat="1" ht="12.75">
      <c r="A55" s="66"/>
      <c r="B55" s="63" t="s">
        <v>75</v>
      </c>
      <c r="C55" s="60" t="s">
        <v>123</v>
      </c>
      <c r="D55" s="61">
        <v>1500000</v>
      </c>
      <c r="E55" s="61"/>
      <c r="F55" s="62">
        <f t="shared" si="1"/>
        <v>1500000</v>
      </c>
      <c r="H55" s="57"/>
      <c r="I55" s="57"/>
    </row>
    <row r="56" spans="1:9" s="6" customFormat="1" ht="12.75">
      <c r="A56" s="66"/>
      <c r="B56" s="58">
        <v>2920</v>
      </c>
      <c r="C56" s="60" t="s">
        <v>124</v>
      </c>
      <c r="D56" s="61">
        <v>39389571</v>
      </c>
      <c r="E56" s="61">
        <v>61912190</v>
      </c>
      <c r="F56" s="62">
        <f t="shared" si="1"/>
        <v>101301761</v>
      </c>
      <c r="H56" s="57"/>
      <c r="I56" s="57"/>
    </row>
    <row r="57" spans="1:9" s="6" customFormat="1" ht="21.75" customHeight="1">
      <c r="A57" s="9">
        <v>801</v>
      </c>
      <c r="B57" s="69"/>
      <c r="C57" s="10" t="s">
        <v>125</v>
      </c>
      <c r="D57" s="10">
        <f>SUM(D58:D58)</f>
        <v>182000</v>
      </c>
      <c r="E57" s="10">
        <f>SUM(E58:E58)</f>
        <v>0</v>
      </c>
      <c r="F57" s="10">
        <f t="shared" si="1"/>
        <v>182000</v>
      </c>
      <c r="H57" s="57"/>
      <c r="I57" s="57"/>
    </row>
    <row r="58" spans="1:9" s="6" customFormat="1" ht="38.25">
      <c r="A58" s="66"/>
      <c r="B58" s="58">
        <v>2310</v>
      </c>
      <c r="C58" s="60" t="s">
        <v>126</v>
      </c>
      <c r="D58" s="61">
        <v>182000</v>
      </c>
      <c r="E58" s="61"/>
      <c r="F58" s="62">
        <f t="shared" si="1"/>
        <v>182000</v>
      </c>
      <c r="H58" s="57"/>
      <c r="I58" s="57"/>
    </row>
    <row r="59" spans="1:9" s="6" customFormat="1" ht="21.75" customHeight="1">
      <c r="A59" s="9">
        <v>851</v>
      </c>
      <c r="B59" s="69"/>
      <c r="C59" s="10" t="s">
        <v>441</v>
      </c>
      <c r="D59" s="10">
        <f>SUM(D60:D62)</f>
        <v>2501550</v>
      </c>
      <c r="E59" s="10">
        <f>SUM(E60:E62)</f>
        <v>3746000</v>
      </c>
      <c r="F59" s="10">
        <f t="shared" si="1"/>
        <v>6247550</v>
      </c>
      <c r="H59" s="57"/>
      <c r="I59" s="57"/>
    </row>
    <row r="60" spans="1:9" s="6" customFormat="1" ht="12.75">
      <c r="A60" s="66"/>
      <c r="B60" s="63" t="s">
        <v>128</v>
      </c>
      <c r="C60" s="60" t="s">
        <v>129</v>
      </c>
      <c r="D60" s="61">
        <v>2500000</v>
      </c>
      <c r="E60" s="61"/>
      <c r="F60" s="62">
        <f t="shared" si="1"/>
        <v>2500000</v>
      </c>
      <c r="H60" s="57"/>
      <c r="I60" s="57"/>
    </row>
    <row r="61" spans="1:9" s="6" customFormat="1" ht="38.25">
      <c r="A61" s="66"/>
      <c r="B61" s="58">
        <v>2010</v>
      </c>
      <c r="C61" s="60" t="s">
        <v>86</v>
      </c>
      <c r="D61" s="61">
        <v>1550</v>
      </c>
      <c r="E61" s="61"/>
      <c r="F61" s="62">
        <f t="shared" si="1"/>
        <v>1550</v>
      </c>
      <c r="H61" s="57"/>
      <c r="I61" s="57"/>
    </row>
    <row r="62" spans="1:9" s="6" customFormat="1" ht="38.25">
      <c r="A62" s="66"/>
      <c r="B62" s="58">
        <v>2110</v>
      </c>
      <c r="C62" s="60" t="s">
        <v>79</v>
      </c>
      <c r="D62" s="61"/>
      <c r="E62" s="61">
        <v>3746000</v>
      </c>
      <c r="F62" s="62">
        <f t="shared" si="1"/>
        <v>3746000</v>
      </c>
      <c r="H62" s="57"/>
      <c r="I62" s="57"/>
    </row>
    <row r="63" spans="1:9" s="6" customFormat="1" ht="21.75" customHeight="1">
      <c r="A63" s="9">
        <v>852</v>
      </c>
      <c r="B63" s="69"/>
      <c r="C63" s="10" t="s">
        <v>130</v>
      </c>
      <c r="D63" s="10">
        <f>SUM(D64:D70)</f>
        <v>26552000</v>
      </c>
      <c r="E63" s="10">
        <f>SUM(E64:E70)</f>
        <v>3956700</v>
      </c>
      <c r="F63" s="10">
        <f t="shared" si="1"/>
        <v>30508700</v>
      </c>
      <c r="H63" s="57"/>
      <c r="I63" s="57"/>
    </row>
    <row r="64" spans="1:9" ht="12.75">
      <c r="A64" s="58"/>
      <c r="B64" s="59" t="s">
        <v>81</v>
      </c>
      <c r="C64" s="60" t="s">
        <v>82</v>
      </c>
      <c r="D64" s="61">
        <v>201600</v>
      </c>
      <c r="E64" s="61">
        <v>1700000</v>
      </c>
      <c r="F64" s="62">
        <f t="shared" si="1"/>
        <v>1901600</v>
      </c>
      <c r="H64" s="57"/>
      <c r="I64" s="57"/>
    </row>
    <row r="65" spans="1:9" s="6" customFormat="1" ht="12.75">
      <c r="A65" s="66"/>
      <c r="B65" s="63" t="s">
        <v>75</v>
      </c>
      <c r="C65" s="60" t="s">
        <v>123</v>
      </c>
      <c r="D65" s="61">
        <v>1000</v>
      </c>
      <c r="E65" s="61"/>
      <c r="F65" s="62">
        <f>D65+E65</f>
        <v>1000</v>
      </c>
      <c r="H65" s="57"/>
      <c r="I65" s="57"/>
    </row>
    <row r="66" spans="1:9" ht="12.75">
      <c r="A66" s="58"/>
      <c r="B66" s="59" t="s">
        <v>77</v>
      </c>
      <c r="C66" s="60" t="s">
        <v>78</v>
      </c>
      <c r="D66" s="61">
        <v>243400</v>
      </c>
      <c r="E66" s="61"/>
      <c r="F66" s="62">
        <f t="shared" si="1"/>
        <v>243400</v>
      </c>
      <c r="H66" s="57"/>
      <c r="I66" s="57"/>
    </row>
    <row r="67" spans="1:9" ht="38.25">
      <c r="A67" s="58"/>
      <c r="B67" s="58">
        <v>2010</v>
      </c>
      <c r="C67" s="60" t="s">
        <v>86</v>
      </c>
      <c r="D67" s="61">
        <v>22951000</v>
      </c>
      <c r="E67" s="61"/>
      <c r="F67" s="62">
        <f aca="true" t="shared" si="2" ref="F67:F95">D67+E67</f>
        <v>22951000</v>
      </c>
      <c r="H67" s="57"/>
      <c r="I67" s="57"/>
    </row>
    <row r="68" spans="1:9" ht="25.5">
      <c r="A68" s="58"/>
      <c r="B68" s="58">
        <v>2030</v>
      </c>
      <c r="C68" s="60" t="s">
        <v>131</v>
      </c>
      <c r="D68" s="61">
        <v>3155000</v>
      </c>
      <c r="E68" s="61"/>
      <c r="F68" s="62">
        <f t="shared" si="2"/>
        <v>3155000</v>
      </c>
      <c r="H68" s="57"/>
      <c r="I68" s="57"/>
    </row>
    <row r="69" spans="1:9" ht="25.5">
      <c r="A69" s="58"/>
      <c r="B69" s="58">
        <v>2130</v>
      </c>
      <c r="C69" s="60" t="s">
        <v>132</v>
      </c>
      <c r="D69" s="61"/>
      <c r="E69" s="61">
        <v>1688000</v>
      </c>
      <c r="F69" s="62">
        <f t="shared" si="2"/>
        <v>1688000</v>
      </c>
      <c r="H69" s="57"/>
      <c r="I69" s="57"/>
    </row>
    <row r="70" spans="1:9" s="6" customFormat="1" ht="38.25">
      <c r="A70" s="66"/>
      <c r="B70" s="58">
        <v>2320</v>
      </c>
      <c r="C70" s="60" t="s">
        <v>133</v>
      </c>
      <c r="D70" s="61"/>
      <c r="E70" s="61">
        <v>568700</v>
      </c>
      <c r="F70" s="62">
        <f t="shared" si="2"/>
        <v>568700</v>
      </c>
      <c r="H70" s="57"/>
      <c r="I70" s="57"/>
    </row>
    <row r="71" spans="1:9" s="6" customFormat="1" ht="21.75" customHeight="1">
      <c r="A71" s="9">
        <v>853</v>
      </c>
      <c r="B71" s="69"/>
      <c r="C71" s="10" t="s">
        <v>183</v>
      </c>
      <c r="D71" s="10">
        <f>SUM(D72:D74)</f>
        <v>528600</v>
      </c>
      <c r="E71" s="10">
        <f>SUM(E72:E74)</f>
        <v>504393</v>
      </c>
      <c r="F71" s="10">
        <f t="shared" si="2"/>
        <v>1032993</v>
      </c>
      <c r="H71" s="57"/>
      <c r="I71" s="57"/>
    </row>
    <row r="72" spans="1:9" s="6" customFormat="1" ht="12.75">
      <c r="A72" s="66"/>
      <c r="B72" s="63" t="s">
        <v>81</v>
      </c>
      <c r="C72" s="60" t="s">
        <v>82</v>
      </c>
      <c r="D72" s="61">
        <v>528600</v>
      </c>
      <c r="E72" s="61"/>
      <c r="F72" s="62">
        <f t="shared" si="2"/>
        <v>528600</v>
      </c>
      <c r="H72" s="57"/>
      <c r="I72" s="57"/>
    </row>
    <row r="73" spans="1:9" ht="38.25">
      <c r="A73" s="58"/>
      <c r="B73" s="58">
        <v>2110</v>
      </c>
      <c r="C73" s="60" t="s">
        <v>79</v>
      </c>
      <c r="D73" s="61"/>
      <c r="E73" s="61">
        <v>176000</v>
      </c>
      <c r="F73" s="62">
        <f t="shared" si="2"/>
        <v>176000</v>
      </c>
      <c r="H73" s="57"/>
      <c r="I73" s="57"/>
    </row>
    <row r="74" spans="1:9" ht="38.25">
      <c r="A74" s="58"/>
      <c r="B74" s="58">
        <v>2708</v>
      </c>
      <c r="C74" s="60" t="s">
        <v>418</v>
      </c>
      <c r="D74" s="61"/>
      <c r="E74" s="61">
        <v>328393</v>
      </c>
      <c r="F74" s="62">
        <f t="shared" si="2"/>
        <v>328393</v>
      </c>
      <c r="H74" s="57"/>
      <c r="I74" s="57"/>
    </row>
    <row r="75" spans="1:9" s="6" customFormat="1" ht="21.75" customHeight="1">
      <c r="A75" s="9">
        <v>854</v>
      </c>
      <c r="B75" s="69"/>
      <c r="C75" s="10" t="s">
        <v>445</v>
      </c>
      <c r="D75" s="10">
        <f>SUM(D76:D77)</f>
        <v>186201</v>
      </c>
      <c r="E75" s="10">
        <f>SUM(E76:E77)</f>
        <v>0</v>
      </c>
      <c r="F75" s="10">
        <f t="shared" si="2"/>
        <v>186201</v>
      </c>
      <c r="H75" s="57"/>
      <c r="I75" s="57"/>
    </row>
    <row r="76" spans="1:9" s="6" customFormat="1" ht="51">
      <c r="A76" s="66"/>
      <c r="B76" s="63">
        <v>2888</v>
      </c>
      <c r="C76" s="60" t="s">
        <v>127</v>
      </c>
      <c r="D76" s="61">
        <v>124773</v>
      </c>
      <c r="E76" s="61"/>
      <c r="F76" s="62">
        <f t="shared" si="2"/>
        <v>124773</v>
      </c>
      <c r="H76" s="57"/>
      <c r="I76" s="57"/>
    </row>
    <row r="77" spans="1:9" s="6" customFormat="1" ht="51">
      <c r="A77" s="66"/>
      <c r="B77" s="63">
        <v>2889</v>
      </c>
      <c r="C77" s="60" t="s">
        <v>127</v>
      </c>
      <c r="D77" s="61">
        <v>61428</v>
      </c>
      <c r="E77" s="61"/>
      <c r="F77" s="62">
        <f t="shared" si="2"/>
        <v>61428</v>
      </c>
      <c r="H77" s="57"/>
      <c r="I77" s="57"/>
    </row>
    <row r="78" spans="1:9" s="6" customFormat="1" ht="21.75" customHeight="1">
      <c r="A78" s="9">
        <v>900</v>
      </c>
      <c r="B78" s="69"/>
      <c r="C78" s="10" t="s">
        <v>442</v>
      </c>
      <c r="D78" s="10">
        <f>SUM(D79:D89)</f>
        <v>134284975</v>
      </c>
      <c r="E78" s="10">
        <f>SUM(E79:E89)</f>
        <v>0</v>
      </c>
      <c r="F78" s="10">
        <f t="shared" si="2"/>
        <v>134284975</v>
      </c>
      <c r="H78" s="57"/>
      <c r="I78" s="57"/>
    </row>
    <row r="79" spans="1:9" s="6" customFormat="1" ht="12.75">
      <c r="A79" s="66"/>
      <c r="B79" s="63" t="s">
        <v>134</v>
      </c>
      <c r="C79" s="60" t="s">
        <v>135</v>
      </c>
      <c r="D79" s="61">
        <v>10000</v>
      </c>
      <c r="E79" s="61"/>
      <c r="F79" s="62">
        <f t="shared" si="2"/>
        <v>10000</v>
      </c>
      <c r="H79" s="57"/>
      <c r="I79" s="57"/>
    </row>
    <row r="80" spans="1:9" s="6" customFormat="1" ht="12.75">
      <c r="A80" s="66"/>
      <c r="B80" s="63" t="s">
        <v>88</v>
      </c>
      <c r="C80" s="60" t="s">
        <v>89</v>
      </c>
      <c r="D80" s="61">
        <v>170000</v>
      </c>
      <c r="E80" s="61"/>
      <c r="F80" s="62">
        <f t="shared" si="2"/>
        <v>170000</v>
      </c>
      <c r="H80" s="57"/>
      <c r="I80" s="57"/>
    </row>
    <row r="81" spans="1:9" s="6" customFormat="1" ht="25.5">
      <c r="A81" s="66"/>
      <c r="B81" s="63" t="s">
        <v>136</v>
      </c>
      <c r="C81" s="60" t="s">
        <v>137</v>
      </c>
      <c r="D81" s="61">
        <v>5000</v>
      </c>
      <c r="E81" s="61"/>
      <c r="F81" s="62">
        <f t="shared" si="2"/>
        <v>5000</v>
      </c>
      <c r="H81" s="57"/>
      <c r="I81" s="57"/>
    </row>
    <row r="82" spans="1:9" s="6" customFormat="1" ht="12.75">
      <c r="A82" s="66"/>
      <c r="B82" s="59" t="s">
        <v>62</v>
      </c>
      <c r="C82" s="60" t="s">
        <v>63</v>
      </c>
      <c r="D82" s="61">
        <v>3000000</v>
      </c>
      <c r="E82" s="61"/>
      <c r="F82" s="62">
        <f t="shared" si="2"/>
        <v>3000000</v>
      </c>
      <c r="H82" s="57"/>
      <c r="I82" s="57"/>
    </row>
    <row r="83" spans="1:9" s="6" customFormat="1" ht="12.75">
      <c r="A83" s="66"/>
      <c r="B83" s="63" t="s">
        <v>81</v>
      </c>
      <c r="C83" s="60" t="s">
        <v>82</v>
      </c>
      <c r="D83" s="61">
        <v>44000</v>
      </c>
      <c r="E83" s="61"/>
      <c r="F83" s="62">
        <f t="shared" si="2"/>
        <v>44000</v>
      </c>
      <c r="H83" s="57"/>
      <c r="I83" s="57"/>
    </row>
    <row r="84" spans="1:9" ht="12.75">
      <c r="A84" s="24"/>
      <c r="B84" s="63" t="s">
        <v>75</v>
      </c>
      <c r="C84" s="60" t="s">
        <v>123</v>
      </c>
      <c r="D84" s="61">
        <v>13000</v>
      </c>
      <c r="E84" s="61"/>
      <c r="F84" s="62">
        <f t="shared" si="2"/>
        <v>13000</v>
      </c>
      <c r="H84" s="57"/>
      <c r="I84" s="57"/>
    </row>
    <row r="85" spans="1:9" ht="12.75">
      <c r="A85" s="58"/>
      <c r="B85" s="59" t="s">
        <v>77</v>
      </c>
      <c r="C85" s="60" t="s">
        <v>78</v>
      </c>
      <c r="D85" s="61">
        <v>5000</v>
      </c>
      <c r="E85" s="61"/>
      <c r="F85" s="62">
        <f t="shared" si="2"/>
        <v>5000</v>
      </c>
      <c r="H85" s="57"/>
      <c r="I85" s="57"/>
    </row>
    <row r="86" spans="1:9" s="6" customFormat="1" ht="38.25">
      <c r="A86" s="66"/>
      <c r="B86" s="58">
        <v>2310</v>
      </c>
      <c r="C86" s="60" t="s">
        <v>126</v>
      </c>
      <c r="D86" s="61">
        <v>386300</v>
      </c>
      <c r="E86" s="61"/>
      <c r="F86" s="62">
        <f t="shared" si="2"/>
        <v>386300</v>
      </c>
      <c r="H86" s="57"/>
      <c r="I86" s="57"/>
    </row>
    <row r="87" spans="1:9" s="6" customFormat="1" ht="38.25">
      <c r="A87" s="66"/>
      <c r="B87" s="59">
        <v>6292</v>
      </c>
      <c r="C87" s="60" t="s">
        <v>64</v>
      </c>
      <c r="D87" s="61">
        <v>84637945</v>
      </c>
      <c r="E87" s="61"/>
      <c r="F87" s="62">
        <f t="shared" si="2"/>
        <v>84637945</v>
      </c>
      <c r="H87" s="57"/>
      <c r="I87" s="57"/>
    </row>
    <row r="88" spans="1:9" s="6" customFormat="1" ht="38.25">
      <c r="A88" s="66"/>
      <c r="B88" s="59">
        <v>6610</v>
      </c>
      <c r="C88" s="60" t="s">
        <v>138</v>
      </c>
      <c r="D88" s="61">
        <v>243900</v>
      </c>
      <c r="E88" s="61"/>
      <c r="F88" s="62">
        <f t="shared" si="2"/>
        <v>243900</v>
      </c>
      <c r="H88" s="57"/>
      <c r="I88" s="57"/>
    </row>
    <row r="89" spans="1:9" s="6" customFormat="1" ht="38.25">
      <c r="A89" s="66"/>
      <c r="B89" s="59">
        <v>6612</v>
      </c>
      <c r="C89" s="60" t="s">
        <v>138</v>
      </c>
      <c r="D89" s="61">
        <v>45769830</v>
      </c>
      <c r="E89" s="71"/>
      <c r="F89" s="62">
        <f t="shared" si="2"/>
        <v>45769830</v>
      </c>
      <c r="H89" s="57"/>
      <c r="I89" s="57"/>
    </row>
    <row r="90" spans="1:9" s="6" customFormat="1" ht="21.75" customHeight="1">
      <c r="A90" s="9">
        <v>921</v>
      </c>
      <c r="B90" s="69"/>
      <c r="C90" s="73" t="s">
        <v>139</v>
      </c>
      <c r="D90" s="10">
        <f>SUM(D91:D91)</f>
        <v>5906256</v>
      </c>
      <c r="E90" s="10">
        <f>SUM(E91:E91)</f>
        <v>0</v>
      </c>
      <c r="F90" s="10">
        <f>D90+E90</f>
        <v>5906256</v>
      </c>
      <c r="H90" s="57"/>
      <c r="I90" s="57"/>
    </row>
    <row r="91" spans="1:9" s="6" customFormat="1" ht="38.25">
      <c r="A91" s="66"/>
      <c r="B91" s="63">
        <v>6298</v>
      </c>
      <c r="C91" s="60" t="s">
        <v>64</v>
      </c>
      <c r="D91" s="61">
        <v>5906256</v>
      </c>
      <c r="E91" s="61"/>
      <c r="F91" s="62">
        <f>D91+E91</f>
        <v>5906256</v>
      </c>
      <c r="H91" s="57"/>
      <c r="I91" s="57"/>
    </row>
    <row r="92" spans="1:9" s="6" customFormat="1" ht="25.5">
      <c r="A92" s="9">
        <v>925</v>
      </c>
      <c r="B92" s="69"/>
      <c r="C92" s="10" t="s">
        <v>443</v>
      </c>
      <c r="D92" s="10">
        <f>SUM(D93:D95)</f>
        <v>751500</v>
      </c>
      <c r="E92" s="10">
        <f>SUM(E93:E95)</f>
        <v>0</v>
      </c>
      <c r="F92" s="73">
        <f t="shared" si="2"/>
        <v>751500</v>
      </c>
      <c r="H92" s="57"/>
      <c r="I92" s="57"/>
    </row>
    <row r="93" spans="1:9" ht="12.75">
      <c r="A93" s="58"/>
      <c r="B93" s="63" t="s">
        <v>81</v>
      </c>
      <c r="C93" s="60" t="s">
        <v>82</v>
      </c>
      <c r="D93" s="61">
        <v>750000</v>
      </c>
      <c r="E93" s="61"/>
      <c r="F93" s="62">
        <f t="shared" si="2"/>
        <v>750000</v>
      </c>
      <c r="H93" s="57"/>
      <c r="I93" s="57"/>
    </row>
    <row r="94" spans="1:9" ht="12.75">
      <c r="A94" s="24"/>
      <c r="B94" s="63" t="s">
        <v>75</v>
      </c>
      <c r="C94" s="60" t="s">
        <v>123</v>
      </c>
      <c r="D94" s="61">
        <v>500</v>
      </c>
      <c r="E94" s="61"/>
      <c r="F94" s="62">
        <f t="shared" si="2"/>
        <v>500</v>
      </c>
      <c r="H94" s="57"/>
      <c r="I94" s="57"/>
    </row>
    <row r="95" spans="1:9" ht="12.75">
      <c r="A95" s="24"/>
      <c r="B95" s="59" t="s">
        <v>77</v>
      </c>
      <c r="C95" s="60" t="s">
        <v>78</v>
      </c>
      <c r="D95" s="61">
        <v>1000</v>
      </c>
      <c r="E95" s="61"/>
      <c r="F95" s="62">
        <f t="shared" si="2"/>
        <v>1000</v>
      </c>
      <c r="H95" s="57"/>
      <c r="I95" s="57"/>
    </row>
    <row r="96" spans="1:8" s="76" customFormat="1" ht="21.75" customHeight="1">
      <c r="A96" s="72">
        <v>926</v>
      </c>
      <c r="B96" s="69"/>
      <c r="C96" s="10" t="s">
        <v>140</v>
      </c>
      <c r="D96" s="73">
        <f>SUM(D97:D100)</f>
        <v>4788000</v>
      </c>
      <c r="E96" s="73">
        <f>SUM(E97:E100)</f>
        <v>0</v>
      </c>
      <c r="F96" s="73">
        <f aca="true" t="shared" si="3" ref="F96:F101">D96+E96</f>
        <v>4788000</v>
      </c>
      <c r="G96" s="74"/>
      <c r="H96" s="75"/>
    </row>
    <row r="97" spans="1:8" s="76" customFormat="1" ht="12.75">
      <c r="A97" s="77"/>
      <c r="B97" s="63" t="s">
        <v>81</v>
      </c>
      <c r="C97" s="60" t="s">
        <v>82</v>
      </c>
      <c r="D97" s="78">
        <v>2700000</v>
      </c>
      <c r="E97" s="79"/>
      <c r="F97" s="62">
        <f t="shared" si="3"/>
        <v>2700000</v>
      </c>
      <c r="G97" s="74"/>
      <c r="H97" s="42"/>
    </row>
    <row r="98" spans="1:8" s="76" customFormat="1" ht="12.75">
      <c r="A98" s="77"/>
      <c r="B98" s="63" t="s">
        <v>75</v>
      </c>
      <c r="C98" s="60" t="s">
        <v>123</v>
      </c>
      <c r="D98" s="78">
        <v>10000</v>
      </c>
      <c r="E98" s="79"/>
      <c r="F98" s="62">
        <f t="shared" si="3"/>
        <v>10000</v>
      </c>
      <c r="G98" s="74"/>
      <c r="H98" s="42"/>
    </row>
    <row r="99" spans="1:8" s="76" customFormat="1" ht="12.75">
      <c r="A99" s="77"/>
      <c r="B99" s="63" t="s">
        <v>77</v>
      </c>
      <c r="C99" s="60" t="s">
        <v>78</v>
      </c>
      <c r="D99" s="78">
        <v>78000</v>
      </c>
      <c r="E99" s="79"/>
      <c r="F99" s="62">
        <f t="shared" si="3"/>
        <v>78000</v>
      </c>
      <c r="G99" s="74"/>
      <c r="H99" s="42"/>
    </row>
    <row r="100" spans="1:8" s="76" customFormat="1" ht="38.25">
      <c r="A100" s="77"/>
      <c r="B100" s="63">
        <v>6290</v>
      </c>
      <c r="C100" s="60" t="s">
        <v>64</v>
      </c>
      <c r="D100" s="78">
        <v>2000000</v>
      </c>
      <c r="E100" s="79"/>
      <c r="F100" s="62">
        <f t="shared" si="3"/>
        <v>2000000</v>
      </c>
      <c r="G100" s="74"/>
      <c r="H100" s="42"/>
    </row>
    <row r="101" spans="1:9" s="6" customFormat="1" ht="27.75" customHeight="1">
      <c r="A101" s="125" t="s">
        <v>448</v>
      </c>
      <c r="B101" s="125"/>
      <c r="C101" s="80" t="s">
        <v>141</v>
      </c>
      <c r="D101" s="11">
        <f>D3+D7+D16+D21+D29+D31+D37+D54+D57+D59+D63+D71+D75+D78+D90+D92+D96</f>
        <v>437572540</v>
      </c>
      <c r="E101" s="11">
        <f>E3+E7+E16+E21+E29+E31+E37+E54+E57+E59+E63+E71+E75+E78+E90+E92+E96</f>
        <v>142878173</v>
      </c>
      <c r="F101" s="11">
        <f t="shared" si="3"/>
        <v>580450713</v>
      </c>
      <c r="G101" s="57"/>
      <c r="H101" s="57"/>
      <c r="I101" s="57"/>
    </row>
    <row r="102" spans="1:9" ht="6.75" customHeight="1">
      <c r="A102" s="126"/>
      <c r="B102" s="126"/>
      <c r="C102" s="81"/>
      <c r="D102" s="61"/>
      <c r="E102" s="61"/>
      <c r="F102" s="62"/>
      <c r="G102" s="6"/>
      <c r="H102" s="57"/>
      <c r="I102" s="57"/>
    </row>
    <row r="103" spans="1:9" s="6" customFormat="1" ht="27.75" customHeight="1">
      <c r="A103" s="125" t="s">
        <v>449</v>
      </c>
      <c r="B103" s="125"/>
      <c r="C103" s="80" t="s">
        <v>142</v>
      </c>
      <c r="D103" s="11">
        <f>SUM(D104:D107)</f>
        <v>209013070</v>
      </c>
      <c r="E103" s="11">
        <f>SUM(E104:E107)</f>
        <v>0</v>
      </c>
      <c r="F103" s="11">
        <f aca="true" t="shared" si="4" ref="F103:F108">D103+E103</f>
        <v>209013070</v>
      </c>
      <c r="H103" s="57"/>
      <c r="I103" s="57"/>
    </row>
    <row r="104" spans="1:9" ht="38.25">
      <c r="A104" s="58"/>
      <c r="B104" s="58">
        <v>903</v>
      </c>
      <c r="C104" s="81" t="s">
        <v>143</v>
      </c>
      <c r="D104" s="61">
        <v>105952307</v>
      </c>
      <c r="E104" s="61"/>
      <c r="F104" s="62">
        <f t="shared" si="4"/>
        <v>105952307</v>
      </c>
      <c r="G104" s="57"/>
      <c r="H104" s="57"/>
      <c r="I104" s="57"/>
    </row>
    <row r="105" spans="1:9" ht="12.75">
      <c r="A105" s="58"/>
      <c r="B105" s="58">
        <v>931</v>
      </c>
      <c r="C105" s="81" t="s">
        <v>544</v>
      </c>
      <c r="D105" s="61">
        <v>4000000</v>
      </c>
      <c r="E105" s="61"/>
      <c r="F105" s="62">
        <f t="shared" si="4"/>
        <v>4000000</v>
      </c>
      <c r="G105" s="57"/>
      <c r="H105" s="57"/>
      <c r="I105" s="57"/>
    </row>
    <row r="106" spans="1:9" ht="12.75">
      <c r="A106" s="58"/>
      <c r="B106" s="58">
        <v>952</v>
      </c>
      <c r="C106" s="81" t="s">
        <v>144</v>
      </c>
      <c r="D106" s="61">
        <v>84060763</v>
      </c>
      <c r="E106" s="61"/>
      <c r="F106" s="62">
        <f t="shared" si="4"/>
        <v>84060763</v>
      </c>
      <c r="G106" s="6"/>
      <c r="H106" s="57"/>
      <c r="I106" s="57"/>
    </row>
    <row r="107" spans="1:9" ht="12.75">
      <c r="A107" s="58"/>
      <c r="B107" s="58">
        <v>955</v>
      </c>
      <c r="C107" s="81" t="s">
        <v>145</v>
      </c>
      <c r="D107" s="61">
        <v>15000000</v>
      </c>
      <c r="E107" s="61"/>
      <c r="F107" s="62">
        <f t="shared" si="4"/>
        <v>15000000</v>
      </c>
      <c r="G107" s="6"/>
      <c r="H107" s="57"/>
      <c r="I107" s="57"/>
    </row>
    <row r="108" spans="1:9" s="6" customFormat="1" ht="29.25" customHeight="1">
      <c r="A108" s="125" t="s">
        <v>447</v>
      </c>
      <c r="B108" s="125"/>
      <c r="C108" s="53" t="s">
        <v>444</v>
      </c>
      <c r="D108" s="11">
        <f>D101+D103</f>
        <v>646585610</v>
      </c>
      <c r="E108" s="11">
        <f>E101+E103</f>
        <v>142878173</v>
      </c>
      <c r="F108" s="11">
        <f t="shared" si="4"/>
        <v>789463783</v>
      </c>
      <c r="G108" s="57"/>
      <c r="H108" s="57"/>
      <c r="I108" s="57"/>
    </row>
    <row r="109" spans="2:6" ht="12.75">
      <c r="B109" s="82"/>
      <c r="C109" s="83"/>
      <c r="D109" s="83"/>
      <c r="E109" s="83"/>
      <c r="F109" s="83"/>
    </row>
    <row r="110" spans="1:6" ht="12.75" hidden="1">
      <c r="A110" s="90"/>
      <c r="B110" s="91"/>
      <c r="C110" s="92" t="s">
        <v>153</v>
      </c>
      <c r="D110" s="93"/>
      <c r="E110" s="93"/>
      <c r="F110" s="93"/>
    </row>
    <row r="111" spans="1:7" ht="12.75" hidden="1">
      <c r="A111" s="90"/>
      <c r="B111" s="91"/>
      <c r="C111" s="94" t="s">
        <v>154</v>
      </c>
      <c r="D111" s="95">
        <f>D68</f>
        <v>3155000</v>
      </c>
      <c r="E111" s="95">
        <f>E69</f>
        <v>1688000</v>
      </c>
      <c r="F111" s="89">
        <f>D111+E111</f>
        <v>4843000</v>
      </c>
      <c r="G111" s="96"/>
    </row>
    <row r="112" spans="1:8" ht="12.75" hidden="1">
      <c r="A112" s="90"/>
      <c r="B112" s="91"/>
      <c r="C112" s="94" t="s">
        <v>155</v>
      </c>
      <c r="D112" s="95">
        <f>D25+D30+D34+D61+D67</f>
        <v>23635355</v>
      </c>
      <c r="E112" s="95">
        <f>E14+E19+E20+E26+E35+E36+E62+E73</f>
        <v>13162922</v>
      </c>
      <c r="F112" s="89">
        <f>D112+E112</f>
        <v>36798277</v>
      </c>
      <c r="G112" s="96"/>
      <c r="H112" s="96"/>
    </row>
    <row r="113" spans="1:7" ht="12.75" hidden="1">
      <c r="A113" s="90"/>
      <c r="B113" s="91"/>
      <c r="C113" s="94" t="s">
        <v>156</v>
      </c>
      <c r="D113" s="95">
        <f>D17</f>
        <v>120000</v>
      </c>
      <c r="E113" s="95">
        <f>E27</f>
        <v>19000</v>
      </c>
      <c r="F113" s="89">
        <f>D113+E113</f>
        <v>139000</v>
      </c>
      <c r="G113" s="96"/>
    </row>
    <row r="114" spans="1:7" ht="12.75" hidden="1">
      <c r="A114" s="90"/>
      <c r="B114" s="91"/>
      <c r="C114" s="94" t="s">
        <v>157</v>
      </c>
      <c r="D114" s="95">
        <f>D57+D76+D77+D86+D88+D89</f>
        <v>46768231</v>
      </c>
      <c r="E114" s="95">
        <f>E76+E77+E86+E88+E89</f>
        <v>0</v>
      </c>
      <c r="F114" s="89">
        <f>D114+E114</f>
        <v>46768231</v>
      </c>
      <c r="G114" s="96"/>
    </row>
    <row r="115" spans="1:6" ht="12.75" hidden="1">
      <c r="A115" s="90"/>
      <c r="B115" s="91"/>
      <c r="C115" s="92" t="s">
        <v>158</v>
      </c>
      <c r="D115" s="95" t="s">
        <v>159</v>
      </c>
      <c r="E115" s="95" t="s">
        <v>159</v>
      </c>
      <c r="F115" s="89">
        <f>F111+F112+F113+F114</f>
        <v>88548508</v>
      </c>
    </row>
    <row r="116" spans="1:6" ht="12.75" hidden="1">
      <c r="A116" s="90"/>
      <c r="B116" s="91"/>
      <c r="C116" s="93"/>
      <c r="D116" s="93"/>
      <c r="E116" s="93"/>
      <c r="F116" s="93"/>
    </row>
    <row r="117" spans="1:6" ht="12.75">
      <c r="A117" s="98"/>
      <c r="B117" s="99"/>
      <c r="C117" s="101"/>
      <c r="D117" s="101"/>
      <c r="E117" s="101"/>
      <c r="F117" s="101"/>
    </row>
    <row r="118" spans="1:6" ht="12.75">
      <c r="A118" s="98"/>
      <c r="B118" s="99"/>
      <c r="C118" s="101"/>
      <c r="D118" s="101"/>
      <c r="E118" s="101"/>
      <c r="F118" s="101"/>
    </row>
    <row r="119" spans="1:6" ht="12.75">
      <c r="A119" s="98"/>
      <c r="B119" s="99"/>
      <c r="C119" s="101"/>
      <c r="D119" s="101"/>
      <c r="E119" s="101"/>
      <c r="F119" s="101"/>
    </row>
    <row r="120" spans="1:6" ht="12.75">
      <c r="A120" s="98"/>
      <c r="B120" s="99"/>
      <c r="C120" s="101"/>
      <c r="D120" s="101"/>
      <c r="E120" s="101"/>
      <c r="F120" s="101"/>
    </row>
    <row r="121" spans="1:6" ht="12.75">
      <c r="A121" s="98"/>
      <c r="B121" s="99"/>
      <c r="C121" s="101"/>
      <c r="D121" s="101"/>
      <c r="E121" s="101"/>
      <c r="F121" s="101"/>
    </row>
    <row r="122" spans="2:6" ht="12.75">
      <c r="B122" s="82"/>
      <c r="C122" s="83"/>
      <c r="D122" s="83"/>
      <c r="E122" s="83"/>
      <c r="F122" s="83"/>
    </row>
    <row r="123" spans="2:6" ht="12.75">
      <c r="B123" s="82"/>
      <c r="C123" s="83"/>
      <c r="D123" s="83"/>
      <c r="E123" s="83"/>
      <c r="F123" s="83"/>
    </row>
    <row r="124" spans="2:6" ht="12.75">
      <c r="B124" s="82"/>
      <c r="C124" s="83"/>
      <c r="D124" s="83"/>
      <c r="E124" s="83"/>
      <c r="F124" s="83"/>
    </row>
    <row r="125" spans="2:6" ht="12.75">
      <c r="B125" s="82"/>
      <c r="C125" s="83"/>
      <c r="D125" s="83"/>
      <c r="E125" s="83"/>
      <c r="F125" s="83"/>
    </row>
    <row r="126" spans="2:6" ht="12.75">
      <c r="B126" s="82"/>
      <c r="C126" s="83"/>
      <c r="D126" s="83"/>
      <c r="E126" s="83"/>
      <c r="F126" s="83"/>
    </row>
    <row r="127" spans="2:6" ht="12.75">
      <c r="B127" s="82"/>
      <c r="C127" s="83"/>
      <c r="D127" s="83"/>
      <c r="E127" s="83"/>
      <c r="F127" s="83"/>
    </row>
    <row r="128" spans="2:6" ht="12.75">
      <c r="B128" s="82"/>
      <c r="C128" s="83"/>
      <c r="D128" s="83"/>
      <c r="E128" s="83"/>
      <c r="F128" s="83"/>
    </row>
    <row r="129" spans="2:6" ht="12.75">
      <c r="B129" s="82"/>
      <c r="C129" s="83"/>
      <c r="D129" s="83"/>
      <c r="E129" s="83"/>
      <c r="F129" s="83"/>
    </row>
    <row r="130" spans="2:6" ht="12.75">
      <c r="B130" s="82"/>
      <c r="C130" s="83"/>
      <c r="D130" s="83"/>
      <c r="E130" s="83"/>
      <c r="F130" s="83"/>
    </row>
    <row r="131" spans="2:6" ht="12.75">
      <c r="B131" s="82"/>
      <c r="C131" s="83"/>
      <c r="D131" s="83"/>
      <c r="E131" s="83"/>
      <c r="F131" s="83"/>
    </row>
    <row r="132" spans="2:6" ht="12.75">
      <c r="B132" s="82"/>
      <c r="C132" s="83"/>
      <c r="D132" s="83"/>
      <c r="E132" s="83"/>
      <c r="F132" s="83"/>
    </row>
    <row r="133" spans="2:6" ht="12.75">
      <c r="B133" s="82"/>
      <c r="C133" s="83"/>
      <c r="D133" s="83"/>
      <c r="E133" s="83"/>
      <c r="F133" s="83"/>
    </row>
    <row r="134" spans="2:6" ht="12.75">
      <c r="B134" s="82"/>
      <c r="C134" s="83"/>
      <c r="D134" s="83"/>
      <c r="E134" s="83"/>
      <c r="F134" s="83"/>
    </row>
    <row r="135" spans="2:6" ht="12.75">
      <c r="B135" s="82"/>
      <c r="C135" s="83"/>
      <c r="D135" s="83"/>
      <c r="E135" s="83"/>
      <c r="F135" s="83"/>
    </row>
    <row r="136" spans="2:6" ht="12.75">
      <c r="B136" s="82"/>
      <c r="C136" s="83"/>
      <c r="D136" s="83"/>
      <c r="E136" s="83"/>
      <c r="F136" s="83"/>
    </row>
    <row r="137" spans="2:6" ht="12.75">
      <c r="B137" s="82"/>
      <c r="C137" s="83"/>
      <c r="D137" s="83"/>
      <c r="E137" s="83"/>
      <c r="F137" s="83"/>
    </row>
    <row r="138" spans="2:6" ht="12.75">
      <c r="B138" s="82"/>
      <c r="C138" s="83"/>
      <c r="D138" s="83"/>
      <c r="E138" s="83"/>
      <c r="F138" s="83"/>
    </row>
    <row r="139" spans="2:6" ht="12.75">
      <c r="B139" s="82"/>
      <c r="C139" s="83"/>
      <c r="D139" s="83"/>
      <c r="E139" s="83"/>
      <c r="F139" s="83"/>
    </row>
    <row r="140" spans="2:6" ht="12.75">
      <c r="B140" s="82"/>
      <c r="C140" s="83"/>
      <c r="D140" s="83"/>
      <c r="E140" s="83"/>
      <c r="F140" s="83"/>
    </row>
    <row r="141" spans="2:6" ht="12.75">
      <c r="B141" s="82"/>
      <c r="C141" s="83"/>
      <c r="D141" s="83"/>
      <c r="E141" s="83"/>
      <c r="F141" s="83"/>
    </row>
    <row r="142" spans="2:6" ht="12.75">
      <c r="B142" s="82"/>
      <c r="C142" s="83"/>
      <c r="D142" s="83"/>
      <c r="E142" s="83"/>
      <c r="F142" s="83"/>
    </row>
    <row r="143" spans="2:6" ht="12.75">
      <c r="B143" s="82"/>
      <c r="C143" s="83"/>
      <c r="D143" s="83"/>
      <c r="E143" s="83"/>
      <c r="F143" s="83"/>
    </row>
    <row r="144" spans="2:6" ht="12.75">
      <c r="B144" s="82"/>
      <c r="C144" s="83"/>
      <c r="D144" s="83"/>
      <c r="E144" s="83"/>
      <c r="F144" s="83"/>
    </row>
    <row r="145" spans="2:6" ht="12.75">
      <c r="B145" s="82"/>
      <c r="C145" s="83"/>
      <c r="D145" s="83"/>
      <c r="E145" s="83"/>
      <c r="F145" s="83"/>
    </row>
    <row r="146" spans="2:6" ht="12.75">
      <c r="B146" s="82"/>
      <c r="C146" s="83"/>
      <c r="D146" s="83"/>
      <c r="E146" s="83"/>
      <c r="F146" s="83"/>
    </row>
    <row r="147" spans="2:6" ht="12.75">
      <c r="B147" s="82"/>
      <c r="C147" s="83"/>
      <c r="D147" s="83"/>
      <c r="E147" s="83"/>
      <c r="F147" s="83"/>
    </row>
    <row r="148" spans="2:6" ht="12.75">
      <c r="B148" s="82"/>
      <c r="C148" s="83"/>
      <c r="D148" s="83"/>
      <c r="E148" s="83"/>
      <c r="F148" s="83"/>
    </row>
    <row r="149" spans="2:6" ht="12.75">
      <c r="B149" s="82"/>
      <c r="C149" s="83"/>
      <c r="D149" s="83"/>
      <c r="E149" s="83"/>
      <c r="F149" s="83"/>
    </row>
    <row r="150" spans="2:6" ht="12.75">
      <c r="B150" s="82"/>
      <c r="C150" s="83"/>
      <c r="D150" s="83"/>
      <c r="E150" s="83"/>
      <c r="F150" s="83"/>
    </row>
    <row r="151" spans="2:6" ht="12.75">
      <c r="B151" s="82"/>
      <c r="C151" s="83"/>
      <c r="D151" s="83"/>
      <c r="E151" s="83"/>
      <c r="F151" s="83"/>
    </row>
    <row r="152" spans="2:6" ht="12.75">
      <c r="B152" s="82"/>
      <c r="C152" s="83"/>
      <c r="D152" s="83"/>
      <c r="E152" s="83"/>
      <c r="F152" s="83"/>
    </row>
    <row r="153" spans="2:6" ht="12.75">
      <c r="B153" s="82"/>
      <c r="C153" s="83"/>
      <c r="D153" s="83"/>
      <c r="E153" s="83"/>
      <c r="F153" s="83"/>
    </row>
    <row r="154" spans="2:6" ht="12.75">
      <c r="B154" s="82"/>
      <c r="C154" s="83"/>
      <c r="D154" s="83"/>
      <c r="E154" s="83"/>
      <c r="F154" s="83"/>
    </row>
    <row r="155" spans="2:6" ht="12.75">
      <c r="B155" s="82"/>
      <c r="C155" s="83"/>
      <c r="D155" s="83"/>
      <c r="E155" s="83"/>
      <c r="F155" s="83"/>
    </row>
    <row r="156" spans="2:6" ht="12.75">
      <c r="B156" s="82"/>
      <c r="C156" s="83"/>
      <c r="D156" s="83"/>
      <c r="E156" s="83"/>
      <c r="F156" s="83"/>
    </row>
    <row r="157" spans="2:6" ht="12.75">
      <c r="B157" s="82"/>
      <c r="C157" s="83"/>
      <c r="D157" s="83"/>
      <c r="E157" s="83"/>
      <c r="F157" s="83"/>
    </row>
    <row r="158" spans="2:6" ht="12.75">
      <c r="B158" s="82"/>
      <c r="C158" s="83"/>
      <c r="D158" s="83"/>
      <c r="E158" s="83"/>
      <c r="F158" s="83"/>
    </row>
    <row r="159" spans="2:6" ht="12.75">
      <c r="B159" s="82"/>
      <c r="C159" s="83"/>
      <c r="D159" s="83"/>
      <c r="E159" s="83"/>
      <c r="F159" s="83"/>
    </row>
    <row r="160" spans="2:6" ht="12.75">
      <c r="B160" s="82"/>
      <c r="C160" s="83"/>
      <c r="D160" s="83"/>
      <c r="E160" s="83"/>
      <c r="F160" s="83"/>
    </row>
    <row r="161" spans="2:6" ht="12.75">
      <c r="B161" s="82"/>
      <c r="C161" s="83"/>
      <c r="D161" s="83"/>
      <c r="E161" s="83"/>
      <c r="F161" s="83"/>
    </row>
    <row r="162" spans="2:6" ht="12.75">
      <c r="B162" s="82"/>
      <c r="C162" s="83"/>
      <c r="D162" s="83"/>
      <c r="E162" s="83"/>
      <c r="F162" s="83"/>
    </row>
    <row r="163" spans="2:6" ht="12.75">
      <c r="B163" s="82"/>
      <c r="C163" s="83"/>
      <c r="D163" s="83"/>
      <c r="E163" s="83"/>
      <c r="F163" s="83"/>
    </row>
    <row r="164" spans="2:6" ht="12.75">
      <c r="B164" s="82"/>
      <c r="C164" s="83"/>
      <c r="D164" s="83"/>
      <c r="E164" s="83"/>
      <c r="F164" s="83"/>
    </row>
    <row r="165" spans="2:6" ht="12.75">
      <c r="B165" s="82"/>
      <c r="C165" s="83"/>
      <c r="D165" s="83"/>
      <c r="E165" s="83"/>
      <c r="F165" s="83"/>
    </row>
    <row r="166" spans="2:6" ht="12.75">
      <c r="B166" s="82"/>
      <c r="C166" s="83"/>
      <c r="D166" s="83"/>
      <c r="E166" s="83"/>
      <c r="F166" s="83"/>
    </row>
    <row r="167" spans="2:6" ht="12.75">
      <c r="B167" s="82"/>
      <c r="C167" s="83"/>
      <c r="D167" s="83"/>
      <c r="E167" s="83"/>
      <c r="F167" s="83"/>
    </row>
    <row r="168" spans="2:6" ht="12.75">
      <c r="B168" s="82"/>
      <c r="C168" s="83"/>
      <c r="D168" s="83"/>
      <c r="E168" s="83"/>
      <c r="F168" s="83"/>
    </row>
    <row r="169" spans="2:6" ht="12.75">
      <c r="B169" s="82"/>
      <c r="C169" s="83"/>
      <c r="D169" s="83"/>
      <c r="E169" s="83"/>
      <c r="F169" s="83"/>
    </row>
    <row r="170" spans="2:6" ht="12.75">
      <c r="B170" s="82"/>
      <c r="C170" s="83"/>
      <c r="D170" s="83"/>
      <c r="E170" s="83"/>
      <c r="F170" s="83"/>
    </row>
    <row r="171" spans="2:6" ht="12.75">
      <c r="B171" s="82"/>
      <c r="C171" s="83"/>
      <c r="D171" s="83"/>
      <c r="E171" s="83"/>
      <c r="F171" s="83"/>
    </row>
    <row r="172" spans="2:6" ht="12.75">
      <c r="B172" s="82"/>
      <c r="C172" s="83"/>
      <c r="D172" s="83"/>
      <c r="E172" s="83"/>
      <c r="F172" s="83"/>
    </row>
    <row r="173" spans="2:6" ht="12.75">
      <c r="B173" s="82"/>
      <c r="C173" s="83"/>
      <c r="D173" s="83"/>
      <c r="E173" s="83"/>
      <c r="F173" s="83"/>
    </row>
    <row r="174" spans="2:6" ht="12.75">
      <c r="B174" s="82"/>
      <c r="C174" s="83"/>
      <c r="D174" s="83"/>
      <c r="E174" s="83"/>
      <c r="F174" s="83"/>
    </row>
    <row r="175" spans="2:6" ht="12.75">
      <c r="B175" s="82"/>
      <c r="C175" s="83"/>
      <c r="D175" s="83"/>
      <c r="E175" s="83"/>
      <c r="F175" s="83"/>
    </row>
    <row r="176" spans="2:6" ht="12.75">
      <c r="B176" s="82"/>
      <c r="C176" s="83"/>
      <c r="D176" s="83"/>
      <c r="E176" s="83"/>
      <c r="F176" s="83"/>
    </row>
    <row r="177" spans="2:6" ht="12.75">
      <c r="B177" s="82"/>
      <c r="C177" s="83"/>
      <c r="D177" s="83"/>
      <c r="E177" s="83"/>
      <c r="F177" s="83"/>
    </row>
    <row r="178" spans="2:6" ht="12.75">
      <c r="B178" s="82"/>
      <c r="C178" s="83"/>
      <c r="D178" s="83"/>
      <c r="E178" s="83"/>
      <c r="F178" s="83"/>
    </row>
    <row r="179" spans="2:6" ht="12.75">
      <c r="B179" s="82"/>
      <c r="C179" s="83"/>
      <c r="D179" s="83"/>
      <c r="E179" s="83"/>
      <c r="F179" s="83"/>
    </row>
    <row r="180" spans="2:6" ht="12.75">
      <c r="B180" s="82"/>
      <c r="C180" s="83"/>
      <c r="D180" s="83"/>
      <c r="E180" s="83"/>
      <c r="F180" s="83"/>
    </row>
    <row r="181" spans="2:6" ht="12.75">
      <c r="B181" s="82"/>
      <c r="C181" s="83"/>
      <c r="D181" s="83"/>
      <c r="E181" s="83"/>
      <c r="F181" s="83"/>
    </row>
    <row r="182" spans="2:6" ht="12.75">
      <c r="B182" s="82"/>
      <c r="C182" s="83"/>
      <c r="D182" s="83"/>
      <c r="E182" s="83"/>
      <c r="F182" s="83"/>
    </row>
    <row r="183" spans="2:6" ht="12.75">
      <c r="B183" s="82"/>
      <c r="C183" s="83"/>
      <c r="D183" s="83"/>
      <c r="E183" s="83"/>
      <c r="F183" s="83"/>
    </row>
    <row r="184" spans="2:6" ht="12.75">
      <c r="B184" s="82"/>
      <c r="C184" s="83"/>
      <c r="D184" s="83"/>
      <c r="E184" s="83"/>
      <c r="F184" s="83"/>
    </row>
    <row r="185" spans="2:6" ht="12.75">
      <c r="B185" s="82"/>
      <c r="C185" s="83"/>
      <c r="D185" s="83"/>
      <c r="E185" s="83"/>
      <c r="F185" s="83"/>
    </row>
    <row r="186" spans="2:6" ht="12.75">
      <c r="B186" s="82"/>
      <c r="C186" s="83"/>
      <c r="D186" s="83"/>
      <c r="E186" s="83"/>
      <c r="F186" s="83"/>
    </row>
    <row r="187" spans="2:6" ht="12.75">
      <c r="B187" s="82"/>
      <c r="C187" s="83"/>
      <c r="D187" s="83"/>
      <c r="E187" s="83"/>
      <c r="F187" s="83"/>
    </row>
    <row r="188" spans="2:6" ht="12.75">
      <c r="B188" s="82"/>
      <c r="C188" s="83"/>
      <c r="D188" s="83"/>
      <c r="E188" s="83"/>
      <c r="F188" s="83"/>
    </row>
    <row r="189" spans="2:6" ht="12.75">
      <c r="B189" s="82"/>
      <c r="C189" s="83"/>
      <c r="D189" s="83"/>
      <c r="E189" s="83"/>
      <c r="F189" s="83"/>
    </row>
    <row r="190" spans="2:6" ht="12.75">
      <c r="B190" s="82"/>
      <c r="C190" s="83"/>
      <c r="D190" s="83"/>
      <c r="E190" s="83"/>
      <c r="F190" s="83"/>
    </row>
    <row r="191" spans="2:6" ht="12.75">
      <c r="B191" s="82"/>
      <c r="C191" s="83"/>
      <c r="D191" s="83"/>
      <c r="E191" s="83"/>
      <c r="F191" s="83"/>
    </row>
    <row r="192" spans="2:6" ht="12.75">
      <c r="B192" s="82"/>
      <c r="C192" s="83"/>
      <c r="D192" s="83"/>
      <c r="E192" s="83"/>
      <c r="F192" s="83"/>
    </row>
    <row r="193" spans="2:6" ht="12.75">
      <c r="B193" s="82"/>
      <c r="C193" s="83"/>
      <c r="D193" s="83"/>
      <c r="E193" s="83"/>
      <c r="F193" s="83"/>
    </row>
    <row r="194" spans="2:6" ht="12.75">
      <c r="B194" s="82"/>
      <c r="C194" s="83"/>
      <c r="D194" s="83"/>
      <c r="E194" s="83"/>
      <c r="F194" s="83"/>
    </row>
    <row r="195" spans="2:6" ht="12.75">
      <c r="B195" s="82"/>
      <c r="C195" s="83"/>
      <c r="D195" s="83"/>
      <c r="E195" s="83"/>
      <c r="F195" s="83"/>
    </row>
    <row r="196" spans="2:6" ht="12.75">
      <c r="B196" s="82"/>
      <c r="C196" s="83"/>
      <c r="D196" s="83"/>
      <c r="E196" s="83"/>
      <c r="F196" s="83"/>
    </row>
    <row r="197" spans="2:6" ht="12.75">
      <c r="B197" s="82"/>
      <c r="C197" s="83"/>
      <c r="D197" s="83"/>
      <c r="E197" s="83"/>
      <c r="F197" s="83"/>
    </row>
    <row r="198" spans="2:6" ht="12.75">
      <c r="B198" s="82"/>
      <c r="C198" s="83"/>
      <c r="D198" s="83"/>
      <c r="E198" s="83"/>
      <c r="F198" s="83"/>
    </row>
    <row r="199" spans="2:6" ht="12.75">
      <c r="B199" s="82"/>
      <c r="C199" s="83"/>
      <c r="D199" s="83"/>
      <c r="E199" s="83"/>
      <c r="F199" s="83"/>
    </row>
    <row r="200" spans="2:6" ht="12.75">
      <c r="B200" s="82"/>
      <c r="C200" s="83"/>
      <c r="D200" s="83"/>
      <c r="E200" s="83"/>
      <c r="F200" s="83"/>
    </row>
    <row r="201" spans="2:6" ht="12.75">
      <c r="B201" s="82"/>
      <c r="C201" s="83"/>
      <c r="D201" s="83"/>
      <c r="E201" s="83"/>
      <c r="F201" s="83"/>
    </row>
    <row r="202" spans="2:6" ht="12.75">
      <c r="B202" s="82"/>
      <c r="C202" s="83"/>
      <c r="D202" s="83"/>
      <c r="E202" s="83"/>
      <c r="F202" s="83"/>
    </row>
    <row r="203" spans="2:6" ht="12.75">
      <c r="B203" s="82"/>
      <c r="C203" s="83"/>
      <c r="D203" s="83"/>
      <c r="E203" s="83"/>
      <c r="F203" s="83"/>
    </row>
    <row r="204" spans="2:6" ht="12.75">
      <c r="B204" s="82"/>
      <c r="C204" s="83"/>
      <c r="D204" s="83"/>
      <c r="E204" s="83"/>
      <c r="F204" s="83"/>
    </row>
    <row r="205" spans="2:6" ht="12.75">
      <c r="B205" s="82"/>
      <c r="C205" s="83"/>
      <c r="D205" s="83"/>
      <c r="E205" s="83"/>
      <c r="F205" s="83"/>
    </row>
    <row r="206" spans="2:6" ht="12.75">
      <c r="B206" s="82"/>
      <c r="C206" s="83"/>
      <c r="D206" s="83"/>
      <c r="E206" s="83"/>
      <c r="F206" s="83"/>
    </row>
    <row r="207" spans="2:6" ht="12.75">
      <c r="B207" s="82"/>
      <c r="C207" s="83"/>
      <c r="D207" s="83"/>
      <c r="E207" s="83"/>
      <c r="F207" s="83"/>
    </row>
    <row r="208" spans="2:6" ht="12.75">
      <c r="B208" s="82"/>
      <c r="C208" s="83"/>
      <c r="D208" s="83"/>
      <c r="E208" s="83"/>
      <c r="F208" s="83"/>
    </row>
    <row r="209" spans="2:6" ht="12.75">
      <c r="B209" s="82"/>
      <c r="C209" s="83"/>
      <c r="D209" s="83"/>
      <c r="E209" s="83"/>
      <c r="F209" s="83"/>
    </row>
    <row r="210" spans="2:6" ht="12.75">
      <c r="B210" s="82"/>
      <c r="C210" s="83"/>
      <c r="D210" s="83"/>
      <c r="E210" s="83"/>
      <c r="F210" s="83"/>
    </row>
    <row r="211" spans="2:6" ht="12.75">
      <c r="B211" s="82"/>
      <c r="C211" s="83"/>
      <c r="D211" s="83"/>
      <c r="E211" s="83"/>
      <c r="F211" s="83"/>
    </row>
    <row r="212" spans="2:6" ht="12.75">
      <c r="B212" s="82"/>
      <c r="C212" s="83"/>
      <c r="D212" s="83"/>
      <c r="E212" s="83"/>
      <c r="F212" s="83"/>
    </row>
    <row r="213" spans="2:6" ht="12.75">
      <c r="B213" s="82"/>
      <c r="C213" s="83"/>
      <c r="D213" s="83"/>
      <c r="E213" s="83"/>
      <c r="F213" s="83"/>
    </row>
    <row r="214" spans="2:6" ht="12.75">
      <c r="B214" s="82"/>
      <c r="C214" s="83"/>
      <c r="D214" s="83"/>
      <c r="E214" s="83"/>
      <c r="F214" s="83"/>
    </row>
    <row r="215" spans="2:6" ht="12.75">
      <c r="B215" s="82"/>
      <c r="C215" s="83"/>
      <c r="D215" s="83"/>
      <c r="E215" s="83"/>
      <c r="F215" s="83"/>
    </row>
    <row r="216" spans="2:6" ht="12.75">
      <c r="B216" s="82"/>
      <c r="C216" s="83"/>
      <c r="D216" s="83"/>
      <c r="E216" s="83"/>
      <c r="F216" s="83"/>
    </row>
    <row r="217" spans="2:6" ht="12.75">
      <c r="B217" s="82"/>
      <c r="C217" s="83"/>
      <c r="D217" s="83"/>
      <c r="E217" s="83"/>
      <c r="F217" s="83"/>
    </row>
    <row r="218" spans="2:6" ht="12.75">
      <c r="B218" s="82"/>
      <c r="C218" s="83"/>
      <c r="D218" s="83"/>
      <c r="E218" s="83"/>
      <c r="F218" s="83"/>
    </row>
    <row r="219" spans="2:6" ht="12.75">
      <c r="B219" s="82"/>
      <c r="C219" s="83"/>
      <c r="D219" s="83"/>
      <c r="E219" s="83"/>
      <c r="F219" s="83"/>
    </row>
    <row r="220" spans="2:6" ht="12.75">
      <c r="B220" s="82"/>
      <c r="C220" s="83"/>
      <c r="D220" s="83"/>
      <c r="E220" s="83"/>
      <c r="F220" s="83"/>
    </row>
    <row r="221" spans="2:6" ht="12.75">
      <c r="B221" s="82"/>
      <c r="C221" s="83"/>
      <c r="D221" s="83"/>
      <c r="E221" s="83"/>
      <c r="F221" s="83"/>
    </row>
    <row r="222" spans="2:6" ht="12.75">
      <c r="B222" s="82"/>
      <c r="C222" s="83"/>
      <c r="D222" s="83"/>
      <c r="E222" s="83"/>
      <c r="F222" s="83"/>
    </row>
    <row r="223" spans="2:6" ht="12.75">
      <c r="B223" s="82"/>
      <c r="C223" s="83"/>
      <c r="D223" s="83"/>
      <c r="E223" s="83"/>
      <c r="F223" s="83"/>
    </row>
    <row r="224" spans="2:6" ht="12.75">
      <c r="B224" s="82"/>
      <c r="C224" s="83"/>
      <c r="D224" s="83"/>
      <c r="E224" s="83"/>
      <c r="F224" s="83"/>
    </row>
    <row r="225" spans="2:6" ht="12.75">
      <c r="B225" s="82"/>
      <c r="C225" s="83"/>
      <c r="D225" s="83"/>
      <c r="E225" s="83"/>
      <c r="F225" s="83"/>
    </row>
    <row r="226" spans="2:6" ht="12.75">
      <c r="B226" s="82"/>
      <c r="C226" s="83"/>
      <c r="D226" s="83"/>
      <c r="E226" s="83"/>
      <c r="F226" s="83"/>
    </row>
    <row r="227" spans="2:6" ht="12.75">
      <c r="B227" s="82"/>
      <c r="C227" s="83"/>
      <c r="D227" s="83"/>
      <c r="E227" s="83"/>
      <c r="F227" s="83"/>
    </row>
    <row r="228" spans="2:6" ht="12.75">
      <c r="B228" s="82"/>
      <c r="C228" s="83"/>
      <c r="D228" s="83"/>
      <c r="E228" s="83"/>
      <c r="F228" s="83"/>
    </row>
    <row r="229" spans="2:6" ht="12.75">
      <c r="B229" s="82"/>
      <c r="C229" s="83"/>
      <c r="D229" s="83"/>
      <c r="E229" s="83"/>
      <c r="F229" s="83"/>
    </row>
    <row r="230" spans="2:6" ht="12.75">
      <c r="B230" s="82"/>
      <c r="C230" s="83"/>
      <c r="D230" s="83"/>
      <c r="E230" s="83"/>
      <c r="F230" s="83"/>
    </row>
    <row r="231" spans="2:6" ht="12.75">
      <c r="B231" s="82"/>
      <c r="C231" s="83"/>
      <c r="D231" s="83"/>
      <c r="E231" s="83"/>
      <c r="F231" s="83"/>
    </row>
    <row r="232" spans="2:6" ht="12.75">
      <c r="B232" s="82"/>
      <c r="C232" s="83"/>
      <c r="D232" s="83"/>
      <c r="E232" s="83"/>
      <c r="F232" s="83"/>
    </row>
    <row r="233" spans="2:6" ht="12.75">
      <c r="B233" s="82"/>
      <c r="C233" s="83"/>
      <c r="D233" s="83"/>
      <c r="E233" s="83"/>
      <c r="F233" s="83"/>
    </row>
    <row r="234" spans="2:6" ht="12.75">
      <c r="B234" s="82"/>
      <c r="C234" s="83"/>
      <c r="D234" s="83"/>
      <c r="E234" s="83"/>
      <c r="F234" s="83"/>
    </row>
    <row r="235" spans="2:6" ht="12.75">
      <c r="B235" s="82"/>
      <c r="C235" s="83"/>
      <c r="D235" s="83"/>
      <c r="E235" s="83"/>
      <c r="F235" s="83"/>
    </row>
    <row r="236" spans="2:6" ht="12.75">
      <c r="B236" s="82"/>
      <c r="C236" s="83"/>
      <c r="D236" s="83"/>
      <c r="E236" s="83"/>
      <c r="F236" s="83"/>
    </row>
    <row r="237" spans="2:6" ht="12.75">
      <c r="B237" s="82"/>
      <c r="C237" s="83"/>
      <c r="D237" s="83"/>
      <c r="E237" s="83"/>
      <c r="F237" s="83"/>
    </row>
    <row r="238" spans="2:6" ht="12.75">
      <c r="B238" s="82"/>
      <c r="C238" s="83"/>
      <c r="D238" s="83"/>
      <c r="E238" s="83"/>
      <c r="F238" s="83"/>
    </row>
    <row r="239" spans="2:6" ht="12.75">
      <c r="B239" s="82"/>
      <c r="C239" s="83"/>
      <c r="D239" s="83"/>
      <c r="E239" s="83"/>
      <c r="F239" s="83"/>
    </row>
    <row r="240" spans="2:6" ht="12.75">
      <c r="B240" s="82"/>
      <c r="C240" s="83"/>
      <c r="D240" s="83"/>
      <c r="E240" s="83"/>
      <c r="F240" s="83"/>
    </row>
    <row r="241" spans="2:6" ht="12.75">
      <c r="B241" s="82"/>
      <c r="C241" s="83"/>
      <c r="D241" s="83"/>
      <c r="E241" s="83"/>
      <c r="F241" s="83"/>
    </row>
    <row r="242" spans="2:6" ht="12.75">
      <c r="B242" s="82"/>
      <c r="C242" s="83"/>
      <c r="D242" s="83"/>
      <c r="E242" s="83"/>
      <c r="F242" s="83"/>
    </row>
    <row r="243" spans="2:6" ht="12.75">
      <c r="B243" s="82"/>
      <c r="C243" s="83"/>
      <c r="D243" s="83"/>
      <c r="E243" s="83"/>
      <c r="F243" s="83"/>
    </row>
    <row r="244" spans="2:6" ht="12.75">
      <c r="B244" s="82"/>
      <c r="C244" s="83"/>
      <c r="D244" s="83"/>
      <c r="E244" s="83"/>
      <c r="F244" s="83"/>
    </row>
    <row r="245" spans="2:6" ht="12.75">
      <c r="B245" s="82"/>
      <c r="C245" s="83"/>
      <c r="D245" s="83"/>
      <c r="E245" s="83"/>
      <c r="F245" s="83"/>
    </row>
    <row r="246" spans="2:6" ht="12.75">
      <c r="B246" s="82"/>
      <c r="C246" s="83"/>
      <c r="D246" s="83"/>
      <c r="E246" s="83"/>
      <c r="F246" s="83"/>
    </row>
    <row r="247" spans="2:6" ht="12.75">
      <c r="B247" s="82"/>
      <c r="C247" s="83"/>
      <c r="D247" s="83"/>
      <c r="E247" s="83"/>
      <c r="F247" s="83"/>
    </row>
    <row r="248" spans="2:6" ht="12.75">
      <c r="B248" s="82"/>
      <c r="C248" s="83"/>
      <c r="D248" s="83"/>
      <c r="E248" s="83"/>
      <c r="F248" s="83"/>
    </row>
    <row r="249" spans="2:6" ht="12.75">
      <c r="B249" s="82"/>
      <c r="C249" s="83"/>
      <c r="D249" s="83"/>
      <c r="E249" s="83"/>
      <c r="F249" s="83"/>
    </row>
    <row r="250" spans="2:6" ht="12.75">
      <c r="B250" s="82"/>
      <c r="C250" s="83"/>
      <c r="D250" s="83"/>
      <c r="E250" s="83"/>
      <c r="F250" s="83"/>
    </row>
    <row r="251" spans="2:6" ht="12.75">
      <c r="B251" s="82"/>
      <c r="C251" s="83"/>
      <c r="D251" s="83"/>
      <c r="E251" s="83"/>
      <c r="F251" s="83"/>
    </row>
    <row r="252" spans="2:6" ht="12.75">
      <c r="B252" s="82"/>
      <c r="C252" s="83"/>
      <c r="D252" s="83"/>
      <c r="E252" s="83"/>
      <c r="F252" s="83"/>
    </row>
    <row r="253" spans="2:6" ht="12.75">
      <c r="B253" s="82"/>
      <c r="C253" s="83"/>
      <c r="D253" s="83"/>
      <c r="E253" s="83"/>
      <c r="F253" s="83"/>
    </row>
    <row r="254" spans="2:6" ht="12.75">
      <c r="B254" s="82"/>
      <c r="C254" s="83"/>
      <c r="D254" s="83"/>
      <c r="E254" s="83"/>
      <c r="F254" s="83"/>
    </row>
    <row r="255" spans="2:6" ht="12.75">
      <c r="B255" s="82"/>
      <c r="C255" s="83"/>
      <c r="D255" s="83"/>
      <c r="E255" s="83"/>
      <c r="F255" s="83"/>
    </row>
    <row r="256" spans="2:6" ht="12.75">
      <c r="B256" s="82"/>
      <c r="C256" s="83"/>
      <c r="D256" s="83"/>
      <c r="E256" s="83"/>
      <c r="F256" s="83"/>
    </row>
    <row r="257" spans="2:6" ht="12.75">
      <c r="B257" s="82"/>
      <c r="C257" s="83"/>
      <c r="D257" s="83"/>
      <c r="E257" s="83"/>
      <c r="F257" s="83"/>
    </row>
    <row r="258" spans="2:6" ht="12.75">
      <c r="B258" s="82"/>
      <c r="C258" s="83"/>
      <c r="D258" s="83"/>
      <c r="E258" s="83"/>
      <c r="F258" s="83"/>
    </row>
    <row r="259" spans="2:6" ht="12.75">
      <c r="B259" s="82"/>
      <c r="C259" s="83"/>
      <c r="D259" s="83"/>
      <c r="E259" s="83"/>
      <c r="F259" s="83"/>
    </row>
    <row r="260" spans="2:6" ht="12.75">
      <c r="B260" s="82"/>
      <c r="C260" s="83"/>
      <c r="D260" s="83"/>
      <c r="E260" s="83"/>
      <c r="F260" s="83"/>
    </row>
    <row r="261" spans="2:6" ht="12.75">
      <c r="B261" s="82"/>
      <c r="C261" s="83"/>
      <c r="D261" s="83"/>
      <c r="E261" s="83"/>
      <c r="F261" s="83"/>
    </row>
    <row r="262" spans="2:6" ht="12.75">
      <c r="B262" s="82"/>
      <c r="C262" s="83"/>
      <c r="D262" s="83"/>
      <c r="E262" s="83"/>
      <c r="F262" s="83"/>
    </row>
    <row r="263" spans="2:6" ht="12.75">
      <c r="B263" s="82"/>
      <c r="C263" s="83"/>
      <c r="D263" s="83"/>
      <c r="E263" s="83"/>
      <c r="F263" s="83"/>
    </row>
    <row r="264" spans="2:6" ht="12.75">
      <c r="B264" s="82"/>
      <c r="C264" s="83"/>
      <c r="D264" s="83"/>
      <c r="E264" s="83"/>
      <c r="F264" s="83"/>
    </row>
    <row r="265" spans="2:6" ht="12.75">
      <c r="B265" s="82"/>
      <c r="C265" s="83"/>
      <c r="D265" s="83"/>
      <c r="E265" s="83"/>
      <c r="F265" s="83"/>
    </row>
    <row r="266" spans="2:6" ht="12.75">
      <c r="B266" s="82"/>
      <c r="C266" s="83"/>
      <c r="D266" s="83"/>
      <c r="E266" s="83"/>
      <c r="F266" s="83"/>
    </row>
    <row r="267" spans="2:6" ht="12.75">
      <c r="B267" s="82"/>
      <c r="C267" s="83"/>
      <c r="D267" s="83"/>
      <c r="E267" s="83"/>
      <c r="F267" s="83"/>
    </row>
    <row r="268" spans="2:6" ht="12.75">
      <c r="B268" s="82"/>
      <c r="C268" s="83"/>
      <c r="D268" s="83"/>
      <c r="E268" s="83"/>
      <c r="F268" s="83"/>
    </row>
    <row r="269" spans="2:6" ht="12.75">
      <c r="B269" s="82"/>
      <c r="C269" s="83"/>
      <c r="D269" s="83"/>
      <c r="E269" s="83"/>
      <c r="F269" s="83"/>
    </row>
    <row r="270" spans="2:6" ht="12.75">
      <c r="B270" s="82"/>
      <c r="C270" s="83"/>
      <c r="D270" s="83"/>
      <c r="E270" s="83"/>
      <c r="F270" s="83"/>
    </row>
    <row r="271" spans="2:6" ht="12.75">
      <c r="B271" s="82"/>
      <c r="C271" s="83"/>
      <c r="D271" s="83"/>
      <c r="E271" s="83"/>
      <c r="F271" s="83"/>
    </row>
    <row r="272" spans="2:6" ht="12.75">
      <c r="B272" s="82"/>
      <c r="C272" s="83"/>
      <c r="D272" s="83"/>
      <c r="E272" s="83"/>
      <c r="F272" s="83"/>
    </row>
    <row r="273" spans="2:6" ht="12.75">
      <c r="B273" s="82"/>
      <c r="C273" s="83"/>
      <c r="D273" s="83"/>
      <c r="E273" s="83"/>
      <c r="F273" s="83"/>
    </row>
    <row r="274" spans="2:6" ht="12.75">
      <c r="B274" s="82"/>
      <c r="C274" s="83"/>
      <c r="D274" s="83"/>
      <c r="E274" s="83"/>
      <c r="F274" s="83"/>
    </row>
    <row r="275" spans="2:6" ht="12.75">
      <c r="B275" s="82"/>
      <c r="C275" s="83"/>
      <c r="D275" s="83"/>
      <c r="E275" s="83"/>
      <c r="F275" s="83"/>
    </row>
    <row r="276" spans="2:6" ht="12.75">
      <c r="B276" s="82"/>
      <c r="C276" s="83"/>
      <c r="D276" s="83"/>
      <c r="E276" s="83"/>
      <c r="F276" s="83"/>
    </row>
    <row r="277" spans="2:6" ht="12.75">
      <c r="B277" s="82"/>
      <c r="C277" s="83"/>
      <c r="D277" s="83"/>
      <c r="E277" s="83"/>
      <c r="F277" s="83"/>
    </row>
    <row r="278" spans="2:6" ht="12.75">
      <c r="B278" s="82"/>
      <c r="C278" s="83"/>
      <c r="D278" s="83"/>
      <c r="E278" s="83"/>
      <c r="F278" s="83"/>
    </row>
    <row r="279" spans="2:6" ht="12.75">
      <c r="B279" s="82"/>
      <c r="C279" s="83"/>
      <c r="D279" s="83"/>
      <c r="E279" s="83"/>
      <c r="F279" s="83"/>
    </row>
    <row r="280" spans="2:6" ht="12.75">
      <c r="B280" s="82"/>
      <c r="C280" s="83"/>
      <c r="D280" s="83"/>
      <c r="E280" s="83"/>
      <c r="F280" s="83"/>
    </row>
    <row r="281" spans="2:6" ht="12.75">
      <c r="B281" s="82"/>
      <c r="C281" s="83"/>
      <c r="D281" s="83"/>
      <c r="E281" s="83"/>
      <c r="F281" s="83"/>
    </row>
    <row r="282" spans="2:6" ht="12.75">
      <c r="B282" s="82"/>
      <c r="C282" s="83"/>
      <c r="D282" s="83"/>
      <c r="E282" s="83"/>
      <c r="F282" s="83"/>
    </row>
    <row r="283" spans="2:6" ht="12.75">
      <c r="B283" s="82"/>
      <c r="C283" s="83"/>
      <c r="D283" s="83"/>
      <c r="E283" s="83"/>
      <c r="F283" s="83"/>
    </row>
    <row r="284" spans="2:6" ht="12.75">
      <c r="B284" s="82"/>
      <c r="C284" s="83"/>
      <c r="D284" s="83"/>
      <c r="E284" s="83"/>
      <c r="F284" s="83"/>
    </row>
    <row r="285" spans="2:6" ht="12.75">
      <c r="B285" s="82"/>
      <c r="C285" s="83"/>
      <c r="D285" s="83"/>
      <c r="E285" s="83"/>
      <c r="F285" s="83"/>
    </row>
    <row r="286" spans="2:6" ht="12.75">
      <c r="B286" s="82"/>
      <c r="C286" s="83"/>
      <c r="D286" s="83"/>
      <c r="E286" s="83"/>
      <c r="F286" s="83"/>
    </row>
    <row r="287" spans="2:6" ht="12.75">
      <c r="B287" s="82"/>
      <c r="C287" s="83"/>
      <c r="D287" s="83"/>
      <c r="E287" s="83"/>
      <c r="F287" s="83"/>
    </row>
    <row r="288" spans="2:6" ht="12.75">
      <c r="B288" s="82"/>
      <c r="C288" s="83"/>
      <c r="D288" s="83"/>
      <c r="E288" s="83"/>
      <c r="F288" s="83"/>
    </row>
    <row r="289" spans="2:6" ht="12.75">
      <c r="B289" s="82"/>
      <c r="C289" s="83"/>
      <c r="D289" s="83"/>
      <c r="E289" s="83"/>
      <c r="F289" s="83"/>
    </row>
    <row r="290" spans="2:6" ht="12.75">
      <c r="B290" s="82"/>
      <c r="C290" s="83"/>
      <c r="D290" s="83"/>
      <c r="E290" s="83"/>
      <c r="F290" s="83"/>
    </row>
    <row r="291" spans="2:6" ht="12.75">
      <c r="B291" s="82"/>
      <c r="C291" s="83"/>
      <c r="D291" s="83"/>
      <c r="E291" s="83"/>
      <c r="F291" s="83"/>
    </row>
    <row r="292" spans="2:6" ht="12.75">
      <c r="B292" s="82"/>
      <c r="C292" s="83"/>
      <c r="D292" s="83"/>
      <c r="E292" s="83"/>
      <c r="F292" s="83"/>
    </row>
    <row r="293" spans="2:6" ht="12.75">
      <c r="B293" s="82"/>
      <c r="C293" s="83"/>
      <c r="D293" s="83"/>
      <c r="E293" s="83"/>
      <c r="F293" s="83"/>
    </row>
    <row r="294" spans="2:6" ht="12.75">
      <c r="B294" s="82"/>
      <c r="C294" s="83"/>
      <c r="D294" s="83"/>
      <c r="E294" s="83"/>
      <c r="F294" s="83"/>
    </row>
    <row r="295" spans="2:6" ht="12.75">
      <c r="B295" s="82"/>
      <c r="C295" s="83"/>
      <c r="D295" s="83"/>
      <c r="E295" s="83"/>
      <c r="F295" s="83"/>
    </row>
    <row r="296" spans="2:6" ht="12.75">
      <c r="B296" s="82"/>
      <c r="C296" s="83"/>
      <c r="D296" s="83"/>
      <c r="E296" s="83"/>
      <c r="F296" s="83"/>
    </row>
    <row r="297" spans="2:6" ht="12.75">
      <c r="B297" s="82"/>
      <c r="C297" s="83"/>
      <c r="D297" s="83"/>
      <c r="E297" s="83"/>
      <c r="F297" s="83"/>
    </row>
    <row r="298" spans="2:6" ht="12.75">
      <c r="B298" s="82"/>
      <c r="C298" s="83"/>
      <c r="D298" s="83"/>
      <c r="E298" s="83"/>
      <c r="F298" s="83"/>
    </row>
    <row r="299" spans="2:6" ht="12.75">
      <c r="B299" s="82"/>
      <c r="C299" s="83"/>
      <c r="D299" s="83"/>
      <c r="E299" s="83"/>
      <c r="F299" s="83"/>
    </row>
    <row r="300" spans="2:6" ht="12.75">
      <c r="B300" s="82"/>
      <c r="C300" s="83"/>
      <c r="D300" s="83"/>
      <c r="E300" s="83"/>
      <c r="F300" s="83"/>
    </row>
    <row r="301" spans="2:6" ht="12.75">
      <c r="B301" s="82"/>
      <c r="C301" s="83"/>
      <c r="D301" s="83"/>
      <c r="E301" s="83"/>
      <c r="F301" s="83"/>
    </row>
    <row r="302" spans="2:6" ht="12.75">
      <c r="B302" s="82"/>
      <c r="C302" s="83"/>
      <c r="D302" s="83"/>
      <c r="E302" s="83"/>
      <c r="F302" s="83"/>
    </row>
    <row r="303" spans="2:6" ht="12.75">
      <c r="B303" s="82"/>
      <c r="C303" s="83"/>
      <c r="D303" s="83"/>
      <c r="E303" s="83"/>
      <c r="F303" s="83"/>
    </row>
    <row r="304" spans="2:6" ht="12.75">
      <c r="B304" s="82"/>
      <c r="C304" s="83"/>
      <c r="D304" s="83"/>
      <c r="E304" s="83"/>
      <c r="F304" s="83"/>
    </row>
    <row r="305" spans="2:6" ht="12.75">
      <c r="B305" s="82"/>
      <c r="C305" s="83"/>
      <c r="D305" s="83"/>
      <c r="E305" s="83"/>
      <c r="F305" s="83"/>
    </row>
    <row r="306" spans="2:6" ht="12.75">
      <c r="B306" s="82"/>
      <c r="C306" s="83"/>
      <c r="D306" s="83"/>
      <c r="E306" s="83"/>
      <c r="F306" s="83"/>
    </row>
    <row r="307" spans="2:6" ht="12.75">
      <c r="B307" s="82"/>
      <c r="C307" s="83"/>
      <c r="D307" s="83"/>
      <c r="E307" s="83"/>
      <c r="F307" s="83"/>
    </row>
    <row r="308" spans="2:6" ht="12.75">
      <c r="B308" s="82"/>
      <c r="C308" s="83"/>
      <c r="D308" s="83"/>
      <c r="E308" s="83"/>
      <c r="F308" s="83"/>
    </row>
    <row r="309" spans="2:6" ht="12.75">
      <c r="B309" s="82"/>
      <c r="C309" s="83"/>
      <c r="D309" s="83"/>
      <c r="E309" s="83"/>
      <c r="F309" s="83"/>
    </row>
    <row r="310" spans="2:6" ht="12.75">
      <c r="B310" s="82"/>
      <c r="C310" s="83"/>
      <c r="D310" s="83"/>
      <c r="E310" s="83"/>
      <c r="F310" s="83"/>
    </row>
    <row r="311" spans="2:6" ht="12.75">
      <c r="B311" s="82"/>
      <c r="C311" s="83"/>
      <c r="D311" s="83"/>
      <c r="E311" s="83"/>
      <c r="F311" s="83"/>
    </row>
    <row r="312" spans="2:6" ht="12.75">
      <c r="B312" s="82"/>
      <c r="C312" s="83"/>
      <c r="D312" s="83"/>
      <c r="E312" s="83"/>
      <c r="F312" s="83"/>
    </row>
    <row r="313" spans="2:6" ht="12.75">
      <c r="B313" s="82"/>
      <c r="C313" s="83"/>
      <c r="D313" s="83"/>
      <c r="E313" s="83"/>
      <c r="F313" s="83"/>
    </row>
    <row r="314" spans="2:6" ht="12.75">
      <c r="B314" s="82"/>
      <c r="C314" s="83"/>
      <c r="D314" s="83"/>
      <c r="E314" s="83"/>
      <c r="F314" s="83"/>
    </row>
    <row r="315" spans="2:6" ht="12.75">
      <c r="B315" s="82"/>
      <c r="C315" s="83"/>
      <c r="D315" s="83"/>
      <c r="E315" s="83"/>
      <c r="F315" s="83"/>
    </row>
    <row r="316" spans="2:6" ht="12.75">
      <c r="B316" s="82"/>
      <c r="C316" s="83"/>
      <c r="D316" s="83"/>
      <c r="E316" s="83"/>
      <c r="F316" s="83"/>
    </row>
    <row r="317" spans="2:6" ht="12.75">
      <c r="B317" s="82"/>
      <c r="C317" s="83"/>
      <c r="D317" s="83"/>
      <c r="E317" s="83"/>
      <c r="F317" s="83"/>
    </row>
    <row r="318" spans="2:6" ht="12.75">
      <c r="B318" s="82"/>
      <c r="C318" s="83"/>
      <c r="D318" s="83"/>
      <c r="E318" s="83"/>
      <c r="F318" s="83"/>
    </row>
    <row r="319" spans="2:6" ht="12.75">
      <c r="B319" s="82"/>
      <c r="C319" s="83"/>
      <c r="D319" s="83"/>
      <c r="E319" s="83"/>
      <c r="F319" s="83"/>
    </row>
    <row r="320" spans="2:6" ht="12.75">
      <c r="B320" s="82"/>
      <c r="C320" s="83"/>
      <c r="D320" s="83"/>
      <c r="E320" s="83"/>
      <c r="F320" s="83"/>
    </row>
    <row r="321" spans="2:6" ht="12.75">
      <c r="B321" s="82"/>
      <c r="C321" s="83"/>
      <c r="D321" s="83"/>
      <c r="E321" s="83"/>
      <c r="F321" s="83"/>
    </row>
    <row r="322" spans="2:6" ht="12.75">
      <c r="B322" s="82"/>
      <c r="C322" s="83"/>
      <c r="D322" s="83"/>
      <c r="E322" s="83"/>
      <c r="F322" s="83"/>
    </row>
    <row r="323" spans="2:6" ht="12.75">
      <c r="B323" s="82"/>
      <c r="C323" s="83"/>
      <c r="D323" s="83"/>
      <c r="E323" s="83"/>
      <c r="F323" s="83"/>
    </row>
    <row r="324" spans="2:6" ht="12.75">
      <c r="B324" s="82"/>
      <c r="C324" s="83"/>
      <c r="D324" s="83"/>
      <c r="E324" s="83"/>
      <c r="F324" s="83"/>
    </row>
    <row r="325" spans="2:6" ht="12.75">
      <c r="B325" s="82"/>
      <c r="C325" s="83"/>
      <c r="D325" s="83"/>
      <c r="E325" s="83"/>
      <c r="F325" s="83"/>
    </row>
    <row r="326" spans="2:6" ht="12.75">
      <c r="B326" s="82"/>
      <c r="C326" s="83"/>
      <c r="D326" s="83"/>
      <c r="E326" s="83"/>
      <c r="F326" s="83"/>
    </row>
    <row r="327" spans="2:6" ht="12.75">
      <c r="B327" s="82"/>
      <c r="C327" s="83"/>
      <c r="D327" s="83"/>
      <c r="E327" s="83"/>
      <c r="F327" s="83"/>
    </row>
    <row r="328" spans="2:6" ht="12.75">
      <c r="B328" s="82"/>
      <c r="C328" s="83"/>
      <c r="D328" s="83"/>
      <c r="E328" s="83"/>
      <c r="F328" s="83"/>
    </row>
    <row r="329" spans="2:6" ht="12.75">
      <c r="B329" s="82"/>
      <c r="C329" s="83"/>
      <c r="D329" s="83"/>
      <c r="E329" s="83"/>
      <c r="F329" s="83"/>
    </row>
    <row r="330" spans="2:6" ht="12.75">
      <c r="B330" s="82"/>
      <c r="C330" s="83"/>
      <c r="D330" s="83"/>
      <c r="E330" s="83"/>
      <c r="F330" s="83"/>
    </row>
    <row r="331" spans="2:6" ht="12.75">
      <c r="B331" s="82"/>
      <c r="C331" s="83"/>
      <c r="D331" s="83"/>
      <c r="E331" s="83"/>
      <c r="F331" s="83"/>
    </row>
    <row r="332" spans="2:6" ht="12.75">
      <c r="B332" s="82"/>
      <c r="C332" s="83"/>
      <c r="D332" s="83"/>
      <c r="E332" s="83"/>
      <c r="F332" s="83"/>
    </row>
    <row r="333" spans="2:6" ht="12.75">
      <c r="B333" s="82"/>
      <c r="C333" s="83"/>
      <c r="D333" s="83"/>
      <c r="E333" s="83"/>
      <c r="F333" s="83"/>
    </row>
    <row r="334" spans="2:6" ht="12.75">
      <c r="B334" s="82"/>
      <c r="C334" s="83"/>
      <c r="D334" s="83"/>
      <c r="E334" s="83"/>
      <c r="F334" s="83"/>
    </row>
    <row r="335" spans="2:6" ht="12.75">
      <c r="B335" s="82"/>
      <c r="C335" s="83"/>
      <c r="D335" s="83"/>
      <c r="E335" s="83"/>
      <c r="F335" s="83"/>
    </row>
    <row r="336" spans="2:6" ht="12.75">
      <c r="B336" s="82"/>
      <c r="C336" s="83"/>
      <c r="D336" s="83"/>
      <c r="E336" s="83"/>
      <c r="F336" s="83"/>
    </row>
    <row r="337" spans="2:6" ht="12.75">
      <c r="B337" s="82"/>
      <c r="C337" s="83"/>
      <c r="D337" s="83"/>
      <c r="E337" s="83"/>
      <c r="F337" s="83"/>
    </row>
    <row r="338" spans="2:6" ht="12.75">
      <c r="B338" s="82"/>
      <c r="C338" s="83"/>
      <c r="D338" s="83"/>
      <c r="E338" s="83"/>
      <c r="F338" s="83"/>
    </row>
    <row r="339" spans="2:6" ht="12.75">
      <c r="B339" s="82"/>
      <c r="C339" s="83"/>
      <c r="D339" s="83"/>
      <c r="E339" s="83"/>
      <c r="F339" s="83"/>
    </row>
    <row r="340" spans="2:6" ht="12.75">
      <c r="B340" s="82"/>
      <c r="C340" s="83"/>
      <c r="D340" s="83"/>
      <c r="E340" s="83"/>
      <c r="F340" s="83"/>
    </row>
    <row r="341" spans="2:6" ht="12.75">
      <c r="B341" s="82"/>
      <c r="C341" s="83"/>
      <c r="D341" s="83"/>
      <c r="E341" s="83"/>
      <c r="F341" s="83"/>
    </row>
    <row r="342" spans="2:6" ht="12.75">
      <c r="B342" s="82"/>
      <c r="C342" s="83"/>
      <c r="D342" s="83"/>
      <c r="E342" s="83"/>
      <c r="F342" s="83"/>
    </row>
    <row r="343" spans="2:6" ht="12.75">
      <c r="B343" s="82"/>
      <c r="C343" s="83"/>
      <c r="D343" s="83"/>
      <c r="E343" s="83"/>
      <c r="F343" s="83"/>
    </row>
    <row r="344" spans="2:6" ht="12.75">
      <c r="B344" s="82"/>
      <c r="C344" s="83"/>
      <c r="D344" s="83"/>
      <c r="E344" s="83"/>
      <c r="F344" s="83"/>
    </row>
    <row r="345" spans="2:6" ht="12.75">
      <c r="B345" s="82"/>
      <c r="C345" s="83"/>
      <c r="D345" s="83"/>
      <c r="E345" s="83"/>
      <c r="F345" s="83"/>
    </row>
    <row r="346" spans="2:6" ht="12.75">
      <c r="B346" s="82"/>
      <c r="C346" s="83"/>
      <c r="D346" s="83"/>
      <c r="E346" s="83"/>
      <c r="F346" s="83"/>
    </row>
    <row r="347" spans="2:6" ht="12.75">
      <c r="B347" s="82"/>
      <c r="C347" s="83"/>
      <c r="D347" s="83"/>
      <c r="E347" s="83"/>
      <c r="F347" s="83"/>
    </row>
    <row r="348" spans="2:6" ht="12.75">
      <c r="B348" s="82"/>
      <c r="C348" s="83"/>
      <c r="D348" s="83"/>
      <c r="E348" s="83"/>
      <c r="F348" s="83"/>
    </row>
    <row r="349" spans="2:6" ht="12.75">
      <c r="B349" s="82"/>
      <c r="C349" s="83"/>
      <c r="D349" s="83"/>
      <c r="E349" s="83"/>
      <c r="F349" s="83"/>
    </row>
    <row r="350" spans="2:6" ht="12.75">
      <c r="B350" s="82"/>
      <c r="C350" s="83"/>
      <c r="D350" s="83"/>
      <c r="E350" s="83"/>
      <c r="F350" s="83"/>
    </row>
    <row r="351" spans="2:6" ht="12.75">
      <c r="B351" s="82"/>
      <c r="C351" s="83"/>
      <c r="D351" s="83"/>
      <c r="E351" s="83"/>
      <c r="F351" s="83"/>
    </row>
    <row r="352" spans="2:6" ht="12.75">
      <c r="B352" s="82"/>
      <c r="C352" s="83"/>
      <c r="D352" s="83"/>
      <c r="E352" s="83"/>
      <c r="F352" s="83"/>
    </row>
    <row r="353" spans="2:6" ht="12.75">
      <c r="B353" s="82"/>
      <c r="C353" s="83"/>
      <c r="D353" s="83"/>
      <c r="E353" s="83"/>
      <c r="F353" s="83"/>
    </row>
    <row r="354" spans="2:6" ht="12.75">
      <c r="B354" s="82"/>
      <c r="C354" s="83"/>
      <c r="D354" s="83"/>
      <c r="E354" s="83"/>
      <c r="F354" s="83"/>
    </row>
    <row r="355" spans="2:6" ht="12.75">
      <c r="B355" s="82"/>
      <c r="C355" s="83"/>
      <c r="D355" s="83"/>
      <c r="E355" s="83"/>
      <c r="F355" s="83"/>
    </row>
    <row r="356" spans="2:6" ht="12.75">
      <c r="B356" s="82"/>
      <c r="C356" s="83"/>
      <c r="D356" s="83"/>
      <c r="E356" s="83"/>
      <c r="F356" s="83"/>
    </row>
    <row r="357" spans="2:6" ht="12.75">
      <c r="B357" s="82"/>
      <c r="C357" s="83"/>
      <c r="D357" s="83"/>
      <c r="E357" s="83"/>
      <c r="F357" s="83"/>
    </row>
    <row r="358" spans="2:6" ht="12.75">
      <c r="B358" s="82"/>
      <c r="C358" s="83"/>
      <c r="D358" s="83"/>
      <c r="E358" s="83"/>
      <c r="F358" s="83"/>
    </row>
    <row r="359" spans="2:6" ht="12.75">
      <c r="B359" s="82"/>
      <c r="C359" s="83"/>
      <c r="D359" s="83"/>
      <c r="E359" s="83"/>
      <c r="F359" s="83"/>
    </row>
    <row r="360" spans="2:6" ht="12.75">
      <c r="B360" s="83"/>
      <c r="C360" s="83"/>
      <c r="D360" s="83"/>
      <c r="E360" s="83"/>
      <c r="F360" s="83"/>
    </row>
    <row r="361" spans="2:6" ht="12.75">
      <c r="B361" s="83"/>
      <c r="C361" s="83"/>
      <c r="D361" s="83"/>
      <c r="E361" s="83"/>
      <c r="F361" s="83"/>
    </row>
    <row r="362" spans="2:6" ht="12.75">
      <c r="B362" s="83"/>
      <c r="C362" s="83"/>
      <c r="D362" s="83"/>
      <c r="E362" s="83"/>
      <c r="F362" s="83"/>
    </row>
    <row r="363" spans="2:6" ht="12.75">
      <c r="B363" s="83"/>
      <c r="C363" s="83"/>
      <c r="D363" s="83"/>
      <c r="E363" s="83"/>
      <c r="F363" s="83"/>
    </row>
    <row r="364" spans="2:6" ht="12.75">
      <c r="B364" s="83"/>
      <c r="C364" s="83"/>
      <c r="D364" s="83"/>
      <c r="E364" s="83"/>
      <c r="F364" s="83"/>
    </row>
    <row r="365" spans="2:6" ht="12.75">
      <c r="B365" s="83"/>
      <c r="C365" s="83"/>
      <c r="D365" s="83"/>
      <c r="E365" s="83"/>
      <c r="F365" s="83"/>
    </row>
    <row r="366" spans="2:6" ht="12.75">
      <c r="B366" s="83"/>
      <c r="C366" s="83"/>
      <c r="D366" s="83"/>
      <c r="E366" s="83"/>
      <c r="F366" s="83"/>
    </row>
    <row r="367" spans="2:6" ht="12.75">
      <c r="B367" s="83"/>
      <c r="C367" s="83"/>
      <c r="D367" s="83"/>
      <c r="E367" s="83"/>
      <c r="F367" s="83"/>
    </row>
    <row r="368" spans="2:6" ht="12.75">
      <c r="B368" s="83"/>
      <c r="C368" s="83"/>
      <c r="D368" s="83"/>
      <c r="E368" s="83"/>
      <c r="F368" s="83"/>
    </row>
    <row r="369" spans="2:6" ht="12.75">
      <c r="B369" s="83"/>
      <c r="C369" s="83"/>
      <c r="D369" s="83"/>
      <c r="E369" s="83"/>
      <c r="F369" s="83"/>
    </row>
    <row r="370" spans="2:6" ht="12.75">
      <c r="B370" s="83"/>
      <c r="C370" s="83"/>
      <c r="D370" s="83"/>
      <c r="E370" s="83"/>
      <c r="F370" s="83"/>
    </row>
    <row r="371" spans="2:6" ht="12.75">
      <c r="B371" s="83"/>
      <c r="C371" s="83"/>
      <c r="D371" s="83"/>
      <c r="E371" s="83"/>
      <c r="F371" s="83"/>
    </row>
    <row r="372" spans="2:6" ht="12.75">
      <c r="B372" s="83"/>
      <c r="C372" s="83"/>
      <c r="D372" s="83"/>
      <c r="E372" s="83"/>
      <c r="F372" s="83"/>
    </row>
    <row r="373" spans="2:6" ht="12.75">
      <c r="B373" s="83"/>
      <c r="C373" s="83"/>
      <c r="D373" s="83"/>
      <c r="E373" s="83"/>
      <c r="F373" s="83"/>
    </row>
    <row r="374" spans="2:6" ht="12.75">
      <c r="B374" s="83"/>
      <c r="C374" s="83"/>
      <c r="D374" s="83"/>
      <c r="E374" s="83"/>
      <c r="F374" s="83"/>
    </row>
    <row r="375" spans="2:6" ht="12.75">
      <c r="B375" s="83"/>
      <c r="C375" s="83"/>
      <c r="D375" s="83"/>
      <c r="E375" s="83"/>
      <c r="F375" s="83"/>
    </row>
    <row r="376" spans="2:6" ht="12.75">
      <c r="B376" s="83"/>
      <c r="C376" s="83"/>
      <c r="D376" s="83"/>
      <c r="E376" s="83"/>
      <c r="F376" s="83"/>
    </row>
    <row r="377" spans="2:6" ht="12.75">
      <c r="B377" s="83"/>
      <c r="C377" s="83"/>
      <c r="D377" s="83"/>
      <c r="E377" s="83"/>
      <c r="F377" s="83"/>
    </row>
    <row r="378" spans="2:6" ht="12.75">
      <c r="B378" s="83"/>
      <c r="C378" s="83"/>
      <c r="D378" s="83"/>
      <c r="E378" s="83"/>
      <c r="F378" s="83"/>
    </row>
    <row r="379" spans="2:6" ht="12.75">
      <c r="B379" s="83"/>
      <c r="C379" s="83"/>
      <c r="D379" s="83"/>
      <c r="E379" s="83"/>
      <c r="F379" s="83"/>
    </row>
    <row r="380" spans="2:6" ht="12.75">
      <c r="B380" s="83"/>
      <c r="C380" s="83"/>
      <c r="D380" s="83"/>
      <c r="E380" s="83"/>
      <c r="F380" s="83"/>
    </row>
    <row r="381" spans="2:6" ht="12.75">
      <c r="B381" s="83"/>
      <c r="C381" s="83"/>
      <c r="D381" s="83"/>
      <c r="E381" s="83"/>
      <c r="F381" s="83"/>
    </row>
    <row r="382" spans="2:6" ht="12.75">
      <c r="B382" s="83"/>
      <c r="C382" s="83"/>
      <c r="D382" s="83"/>
      <c r="E382" s="83"/>
      <c r="F382" s="83"/>
    </row>
    <row r="383" spans="2:6" ht="12.75">
      <c r="B383" s="83"/>
      <c r="C383" s="83"/>
      <c r="D383" s="83"/>
      <c r="E383" s="83"/>
      <c r="F383" s="83"/>
    </row>
    <row r="384" spans="2:6" ht="12.75">
      <c r="B384" s="83"/>
      <c r="C384" s="83"/>
      <c r="D384" s="83"/>
      <c r="E384" s="83"/>
      <c r="F384" s="83"/>
    </row>
  </sheetData>
  <mergeCells count="4">
    <mergeCell ref="A101:B101"/>
    <mergeCell ref="A103:B103"/>
    <mergeCell ref="A108:B108"/>
    <mergeCell ref="A102:B102"/>
  </mergeCells>
  <printOptions gridLines="1" horizontalCentered="1"/>
  <pageMargins left="0.5905511811023623" right="0.5905511811023623" top="0.99" bottom="0.56" header="0.41" footer="0.3"/>
  <pageSetup horizontalDpi="600" verticalDpi="600" orientation="landscape" paperSize="9" r:id="rId1"/>
  <headerFooter alignWithMargins="0">
    <oddHeader>&amp;C&amp;"Arial CE,Pogrubiony"&amp;11
Plan dochodów budżetu miasta Opola w 2007 roku&amp;R&amp;8Załącznik Nr 1
do uchwały Nr ...
Rady Miasta Opola
z dnia ...</oddHeader>
    <oddFooter>&amp;C&amp;P</oddFooter>
  </headerFooter>
  <ignoredErrors>
    <ignoredError sqref="D92 D37:E37 B19:C19 D21:E21 F96 B6:C16 E48 D7:E7 D59:E59 D63:E63 D54:E54 F54:F60 F4 E86:F89 B86:C89 D75:E75 D78 D71:E71 D29 B21:C35 B52:C52 B92:C96 E92:F95 B100:C100 E100:F100 B4:C4 E52:F52 E78:E79 B75:C84 E80:F84 F19 E29:E30 B54:C60 B66:C73 B62:C64 F62:F64 F66:F79 F21:F25 F27:F35 B50:C50 E50:F50 F37:F48 B37:C48 F6:F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6"/>
  <dimension ref="A1:L602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5.875" style="4" customWidth="1"/>
    <col min="2" max="2" width="8.875" style="4" customWidth="1"/>
    <col min="3" max="3" width="41.625" style="19" customWidth="1"/>
    <col min="4" max="4" width="13.00390625" style="17" customWidth="1"/>
    <col min="5" max="5" width="13.75390625" style="17" customWidth="1"/>
    <col min="6" max="6" width="14.75390625" style="18" customWidth="1"/>
    <col min="7" max="9" width="13.75390625" style="18" customWidth="1"/>
    <col min="10" max="11" width="11.125" style="4" bestFit="1" customWidth="1"/>
    <col min="12" max="16384" width="9.125" style="4" customWidth="1"/>
  </cols>
  <sheetData>
    <row r="1" spans="1:9" ht="17.25" customHeight="1">
      <c r="A1" s="131" t="s">
        <v>431</v>
      </c>
      <c r="B1" s="131" t="s">
        <v>455</v>
      </c>
      <c r="C1" s="132" t="s">
        <v>432</v>
      </c>
      <c r="D1" s="133" t="s">
        <v>69</v>
      </c>
      <c r="E1" s="136" t="s">
        <v>456</v>
      </c>
      <c r="F1" s="136"/>
      <c r="G1" s="136"/>
      <c r="H1" s="136"/>
      <c r="I1" s="136"/>
    </row>
    <row r="2" spans="1:9" ht="14.25" customHeight="1">
      <c r="A2" s="131"/>
      <c r="B2" s="131"/>
      <c r="C2" s="132"/>
      <c r="D2" s="133"/>
      <c r="E2" s="138" t="s">
        <v>457</v>
      </c>
      <c r="F2" s="135" t="s">
        <v>458</v>
      </c>
      <c r="G2" s="135"/>
      <c r="H2" s="135"/>
      <c r="I2" s="132" t="s">
        <v>459</v>
      </c>
    </row>
    <row r="3" spans="1:9" s="6" customFormat="1" ht="25.5" customHeight="1">
      <c r="A3" s="131"/>
      <c r="B3" s="131"/>
      <c r="C3" s="132"/>
      <c r="D3" s="133"/>
      <c r="E3" s="138"/>
      <c r="F3" s="137" t="s">
        <v>386</v>
      </c>
      <c r="G3" s="131" t="s">
        <v>460</v>
      </c>
      <c r="H3" s="131" t="s">
        <v>461</v>
      </c>
      <c r="I3" s="132"/>
    </row>
    <row r="4" spans="1:9" s="6" customFormat="1" ht="27.75" customHeight="1">
      <c r="A4" s="131"/>
      <c r="B4" s="131"/>
      <c r="C4" s="132"/>
      <c r="D4" s="133"/>
      <c r="E4" s="138"/>
      <c r="F4" s="137"/>
      <c r="G4" s="131"/>
      <c r="H4" s="131"/>
      <c r="I4" s="132"/>
    </row>
    <row r="5" spans="1:9" s="2" customFormat="1" ht="9.75" customHeight="1">
      <c r="A5" s="1">
        <v>1</v>
      </c>
      <c r="B5" s="1">
        <v>2</v>
      </c>
      <c r="C5" s="13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</row>
    <row r="6" spans="1:10" s="15" customFormat="1" ht="20.25" customHeight="1">
      <c r="A6" s="14" t="s">
        <v>433</v>
      </c>
      <c r="B6" s="9"/>
      <c r="C6" s="10" t="s">
        <v>434</v>
      </c>
      <c r="D6" s="10">
        <f>D7+D9+D11</f>
        <v>229000</v>
      </c>
      <c r="E6" s="10">
        <f aca="true" t="shared" si="0" ref="E6:E70">D6-I6</f>
        <v>229000</v>
      </c>
      <c r="F6" s="10">
        <f>F7+F9+F11</f>
        <v>0</v>
      </c>
      <c r="G6" s="10">
        <f>G7+G9+G11</f>
        <v>0</v>
      </c>
      <c r="H6" s="10">
        <f>H7+H9+H11</f>
        <v>0</v>
      </c>
      <c r="I6" s="10">
        <f>I7+I9+I11</f>
        <v>0</v>
      </c>
      <c r="J6" s="115"/>
    </row>
    <row r="7" spans="1:10" s="15" customFormat="1" ht="12.75">
      <c r="A7" s="16"/>
      <c r="B7" s="28" t="s">
        <v>462</v>
      </c>
      <c r="C7" s="31" t="s">
        <v>391</v>
      </c>
      <c r="D7" s="12">
        <f>SUM(D8:D8)</f>
        <v>50000</v>
      </c>
      <c r="E7" s="34">
        <f t="shared" si="0"/>
        <v>50000</v>
      </c>
      <c r="F7" s="12">
        <f>SUM(F8:F8)</f>
        <v>0</v>
      </c>
      <c r="G7" s="12">
        <f>SUM(G8:G8)</f>
        <v>0</v>
      </c>
      <c r="H7" s="12">
        <f>SUM(H8:H8)</f>
        <v>0</v>
      </c>
      <c r="I7" s="12">
        <f>SUM(I8:I8)</f>
        <v>0</v>
      </c>
      <c r="J7" s="115"/>
    </row>
    <row r="8" spans="1:10" s="8" customFormat="1" ht="13.5" customHeight="1">
      <c r="A8" s="7"/>
      <c r="B8" s="29"/>
      <c r="C8" s="32" t="s">
        <v>308</v>
      </c>
      <c r="D8" s="5">
        <v>50000</v>
      </c>
      <c r="E8" s="33">
        <f t="shared" si="0"/>
        <v>50000</v>
      </c>
      <c r="F8" s="5"/>
      <c r="G8" s="5"/>
      <c r="H8" s="5"/>
      <c r="I8" s="5"/>
      <c r="J8" s="115"/>
    </row>
    <row r="9" spans="1:10" s="15" customFormat="1" ht="12.75">
      <c r="A9" s="16"/>
      <c r="B9" s="28" t="s">
        <v>463</v>
      </c>
      <c r="C9" s="31" t="s">
        <v>373</v>
      </c>
      <c r="D9" s="12">
        <f>D10</f>
        <v>6000</v>
      </c>
      <c r="E9" s="34">
        <f t="shared" si="0"/>
        <v>6000</v>
      </c>
      <c r="F9" s="12">
        <f>F10</f>
        <v>0</v>
      </c>
      <c r="G9" s="12">
        <f>G10</f>
        <v>0</v>
      </c>
      <c r="H9" s="12">
        <f>H10</f>
        <v>0</v>
      </c>
      <c r="I9" s="12">
        <f>I10</f>
        <v>0</v>
      </c>
      <c r="J9" s="115"/>
    </row>
    <row r="10" spans="1:10" s="8" customFormat="1" ht="12.75">
      <c r="A10" s="7"/>
      <c r="B10" s="29"/>
      <c r="C10" s="32" t="s">
        <v>457</v>
      </c>
      <c r="D10" s="5">
        <v>6000</v>
      </c>
      <c r="E10" s="33">
        <f t="shared" si="0"/>
        <v>6000</v>
      </c>
      <c r="F10" s="5"/>
      <c r="G10" s="5"/>
      <c r="H10" s="5"/>
      <c r="I10" s="5"/>
      <c r="J10" s="115"/>
    </row>
    <row r="11" spans="1:10" s="15" customFormat="1" ht="12.75">
      <c r="A11" s="16"/>
      <c r="B11" s="28" t="s">
        <v>464</v>
      </c>
      <c r="C11" s="31" t="s">
        <v>465</v>
      </c>
      <c r="D11" s="12">
        <f>SUM(D12:D12)</f>
        <v>173000</v>
      </c>
      <c r="E11" s="34">
        <f t="shared" si="0"/>
        <v>173000</v>
      </c>
      <c r="F11" s="12">
        <f>SUM(F12:F12)</f>
        <v>0</v>
      </c>
      <c r="G11" s="12">
        <f>SUM(G12:G12)</f>
        <v>0</v>
      </c>
      <c r="H11" s="12">
        <f>SUM(H12:H12)</f>
        <v>0</v>
      </c>
      <c r="I11" s="12">
        <f>SUM(I12:I12)</f>
        <v>0</v>
      </c>
      <c r="J11" s="115"/>
    </row>
    <row r="12" spans="1:10" s="8" customFormat="1" ht="12.75">
      <c r="A12" s="7"/>
      <c r="B12" s="29"/>
      <c r="C12" s="32" t="s">
        <v>457</v>
      </c>
      <c r="D12" s="5">
        <v>173000</v>
      </c>
      <c r="E12" s="33">
        <f>D12-I12</f>
        <v>173000</v>
      </c>
      <c r="F12" s="5"/>
      <c r="G12" s="5"/>
      <c r="H12" s="5"/>
      <c r="I12" s="5"/>
      <c r="J12" s="115"/>
    </row>
    <row r="13" spans="1:10" s="15" customFormat="1" ht="21" customHeight="1">
      <c r="A13" s="14" t="s">
        <v>435</v>
      </c>
      <c r="B13" s="25"/>
      <c r="C13" s="10" t="s">
        <v>436</v>
      </c>
      <c r="D13" s="10">
        <f>D14</f>
        <v>13000</v>
      </c>
      <c r="E13" s="44">
        <f t="shared" si="0"/>
        <v>13000</v>
      </c>
      <c r="F13" s="10">
        <f aca="true" t="shared" si="1" ref="F13:I14">F14</f>
        <v>0</v>
      </c>
      <c r="G13" s="10">
        <f t="shared" si="1"/>
        <v>0</v>
      </c>
      <c r="H13" s="10">
        <f t="shared" si="1"/>
        <v>0</v>
      </c>
      <c r="I13" s="10">
        <f t="shared" si="1"/>
        <v>0</v>
      </c>
      <c r="J13" s="115"/>
    </row>
    <row r="14" spans="1:10" s="15" customFormat="1" ht="12.75">
      <c r="A14" s="16"/>
      <c r="B14" s="28" t="s">
        <v>421</v>
      </c>
      <c r="C14" s="31" t="s">
        <v>422</v>
      </c>
      <c r="D14" s="12">
        <f>D15</f>
        <v>13000</v>
      </c>
      <c r="E14" s="34">
        <f t="shared" si="0"/>
        <v>13000</v>
      </c>
      <c r="F14" s="12">
        <f t="shared" si="1"/>
        <v>0</v>
      </c>
      <c r="G14" s="12">
        <f t="shared" si="1"/>
        <v>0</v>
      </c>
      <c r="H14" s="12">
        <f t="shared" si="1"/>
        <v>0</v>
      </c>
      <c r="I14" s="12">
        <f t="shared" si="1"/>
        <v>0</v>
      </c>
      <c r="J14" s="115"/>
    </row>
    <row r="15" spans="1:10" s="8" customFormat="1" ht="12.75">
      <c r="A15" s="7"/>
      <c r="B15" s="27"/>
      <c r="C15" s="32" t="s">
        <v>457</v>
      </c>
      <c r="D15" s="5">
        <v>13000</v>
      </c>
      <c r="E15" s="33">
        <f t="shared" si="0"/>
        <v>13000</v>
      </c>
      <c r="F15" s="5"/>
      <c r="G15" s="5"/>
      <c r="H15" s="5"/>
      <c r="I15" s="5"/>
      <c r="J15" s="115"/>
    </row>
    <row r="16" spans="1:10" s="15" customFormat="1" ht="21.75" customHeight="1">
      <c r="A16" s="9">
        <v>600</v>
      </c>
      <c r="B16" s="25"/>
      <c r="C16" s="10" t="s">
        <v>437</v>
      </c>
      <c r="D16" s="10">
        <f>D17+D19+D28+D37+D41</f>
        <v>52560630</v>
      </c>
      <c r="E16" s="44">
        <f t="shared" si="0"/>
        <v>29968000</v>
      </c>
      <c r="F16" s="10">
        <f>F17+F19+F28+F37+F41</f>
        <v>0</v>
      </c>
      <c r="G16" s="10">
        <f>G17+G19+G28+G37+G41</f>
        <v>0</v>
      </c>
      <c r="H16" s="10">
        <f>H17+H19+H28+H37+H41</f>
        <v>0</v>
      </c>
      <c r="I16" s="10">
        <f>I17+I19+I28+I37+I41</f>
        <v>22592630</v>
      </c>
      <c r="J16" s="115"/>
    </row>
    <row r="17" spans="1:10" s="15" customFormat="1" ht="12.75">
      <c r="A17" s="16"/>
      <c r="B17" s="29">
        <v>60004</v>
      </c>
      <c r="C17" s="31" t="s">
        <v>466</v>
      </c>
      <c r="D17" s="12">
        <f>D18</f>
        <v>9600000</v>
      </c>
      <c r="E17" s="34">
        <f t="shared" si="0"/>
        <v>9600000</v>
      </c>
      <c r="F17" s="12">
        <f>F18</f>
        <v>0</v>
      </c>
      <c r="G17" s="12">
        <f>G18</f>
        <v>0</v>
      </c>
      <c r="H17" s="12">
        <f>H18</f>
        <v>0</v>
      </c>
      <c r="I17" s="12">
        <f>I18</f>
        <v>0</v>
      </c>
      <c r="J17" s="115"/>
    </row>
    <row r="18" spans="1:10" s="8" customFormat="1" ht="12.75">
      <c r="A18" s="7"/>
      <c r="B18" s="27"/>
      <c r="C18" s="36" t="s">
        <v>165</v>
      </c>
      <c r="D18" s="5">
        <v>9600000</v>
      </c>
      <c r="E18" s="33">
        <f t="shared" si="0"/>
        <v>9600000</v>
      </c>
      <c r="F18" s="5"/>
      <c r="G18" s="5"/>
      <c r="H18" s="5"/>
      <c r="I18" s="5"/>
      <c r="J18" s="115"/>
    </row>
    <row r="19" spans="1:10" s="15" customFormat="1" ht="25.5">
      <c r="A19" s="16"/>
      <c r="B19" s="29">
        <v>60015</v>
      </c>
      <c r="C19" s="31" t="s">
        <v>467</v>
      </c>
      <c r="D19" s="12">
        <f>SUM(D20:D27)</f>
        <v>23255000</v>
      </c>
      <c r="E19" s="34">
        <f t="shared" si="0"/>
        <v>10300000</v>
      </c>
      <c r="F19" s="12">
        <f>SUM(F20:F27)</f>
        <v>0</v>
      </c>
      <c r="G19" s="12">
        <f>SUM(G20:G27)</f>
        <v>0</v>
      </c>
      <c r="H19" s="12">
        <f>SUM(H20:H27)</f>
        <v>0</v>
      </c>
      <c r="I19" s="12">
        <f>SUM(I20:I27)</f>
        <v>12955000</v>
      </c>
      <c r="J19" s="115"/>
    </row>
    <row r="20" spans="1:10" s="8" customFormat="1" ht="12.75">
      <c r="A20" s="7"/>
      <c r="B20" s="27"/>
      <c r="C20" s="32" t="s">
        <v>58</v>
      </c>
      <c r="D20" s="5">
        <v>10300000</v>
      </c>
      <c r="E20" s="33">
        <f t="shared" si="0"/>
        <v>10300000</v>
      </c>
      <c r="F20" s="5"/>
      <c r="G20" s="5"/>
      <c r="H20" s="5"/>
      <c r="I20" s="5"/>
      <c r="J20" s="115"/>
    </row>
    <row r="21" spans="1:10" s="8" customFormat="1" ht="25.5">
      <c r="A21" s="7"/>
      <c r="B21" s="27"/>
      <c r="C21" s="32" t="s">
        <v>31</v>
      </c>
      <c r="D21" s="33">
        <v>3500000</v>
      </c>
      <c r="E21" s="33">
        <f t="shared" si="0"/>
        <v>0</v>
      </c>
      <c r="F21" s="5"/>
      <c r="G21" s="5"/>
      <c r="H21" s="5"/>
      <c r="I21" s="5">
        <v>3500000</v>
      </c>
      <c r="J21" s="115"/>
    </row>
    <row r="22" spans="1:10" s="8" customFormat="1" ht="38.25">
      <c r="A22" s="7"/>
      <c r="B22" s="27"/>
      <c r="C22" s="32" t="s">
        <v>30</v>
      </c>
      <c r="D22" s="33">
        <v>3000000</v>
      </c>
      <c r="E22" s="33">
        <f t="shared" si="0"/>
        <v>0</v>
      </c>
      <c r="F22" s="5"/>
      <c r="G22" s="5"/>
      <c r="H22" s="5"/>
      <c r="I22" s="5">
        <v>3000000</v>
      </c>
      <c r="J22" s="115"/>
    </row>
    <row r="23" spans="1:10" s="8" customFormat="1" ht="25.5">
      <c r="A23" s="7"/>
      <c r="B23" s="27"/>
      <c r="C23" s="32" t="s">
        <v>32</v>
      </c>
      <c r="D23" s="33">
        <v>4500000</v>
      </c>
      <c r="E23" s="33">
        <f t="shared" si="0"/>
        <v>0</v>
      </c>
      <c r="F23" s="5"/>
      <c r="G23" s="5"/>
      <c r="H23" s="5"/>
      <c r="I23" s="33">
        <v>4500000</v>
      </c>
      <c r="J23" s="115"/>
    </row>
    <row r="24" spans="1:10" s="8" customFormat="1" ht="25.5">
      <c r="A24" s="7"/>
      <c r="B24" s="27"/>
      <c r="C24" s="32" t="s">
        <v>55</v>
      </c>
      <c r="D24" s="33">
        <v>300000</v>
      </c>
      <c r="E24" s="33">
        <f>D24-I24</f>
        <v>0</v>
      </c>
      <c r="F24" s="5"/>
      <c r="G24" s="5"/>
      <c r="H24" s="5"/>
      <c r="I24" s="33">
        <v>300000</v>
      </c>
      <c r="J24" s="115"/>
    </row>
    <row r="25" spans="1:10" s="8" customFormat="1" ht="38.25">
      <c r="A25" s="7"/>
      <c r="B25" s="27"/>
      <c r="C25" s="32" t="s">
        <v>33</v>
      </c>
      <c r="D25" s="33">
        <v>200000</v>
      </c>
      <c r="E25" s="33">
        <f>D25-I25</f>
        <v>0</v>
      </c>
      <c r="F25" s="5"/>
      <c r="G25" s="5"/>
      <c r="H25" s="5"/>
      <c r="I25" s="33">
        <v>200000</v>
      </c>
      <c r="J25" s="115"/>
    </row>
    <row r="26" spans="1:10" s="8" customFormat="1" ht="38.25">
      <c r="A26" s="7"/>
      <c r="B26" s="27"/>
      <c r="C26" s="32" t="s">
        <v>34</v>
      </c>
      <c r="D26" s="33">
        <v>55000</v>
      </c>
      <c r="E26" s="33">
        <f>D26-I26</f>
        <v>0</v>
      </c>
      <c r="F26" s="5"/>
      <c r="G26" s="5"/>
      <c r="H26" s="5"/>
      <c r="I26" s="33">
        <v>55000</v>
      </c>
      <c r="J26" s="115"/>
    </row>
    <row r="27" spans="1:10" s="8" customFormat="1" ht="25.5">
      <c r="A27" s="7"/>
      <c r="B27" s="29"/>
      <c r="C27" s="32" t="s">
        <v>35</v>
      </c>
      <c r="D27" s="33">
        <v>1400000</v>
      </c>
      <c r="E27" s="33">
        <f>D27-I27</f>
        <v>0</v>
      </c>
      <c r="F27" s="5"/>
      <c r="G27" s="5"/>
      <c r="H27" s="5"/>
      <c r="I27" s="33">
        <v>1400000</v>
      </c>
      <c r="J27" s="115"/>
    </row>
    <row r="28" spans="1:10" s="15" customFormat="1" ht="12.75">
      <c r="A28" s="16"/>
      <c r="B28" s="29">
        <v>60016</v>
      </c>
      <c r="C28" s="31" t="s">
        <v>468</v>
      </c>
      <c r="D28" s="12">
        <f>SUM(D29:D36)</f>
        <v>10390000</v>
      </c>
      <c r="E28" s="34">
        <f t="shared" si="0"/>
        <v>8440000</v>
      </c>
      <c r="F28" s="12">
        <f>SUM(F29:F36)</f>
        <v>0</v>
      </c>
      <c r="G28" s="12">
        <f>SUM(G29:G36)</f>
        <v>0</v>
      </c>
      <c r="H28" s="12">
        <f>SUM(H29:H36)</f>
        <v>0</v>
      </c>
      <c r="I28" s="12">
        <f>SUM(I29:I36)</f>
        <v>1950000</v>
      </c>
      <c r="J28" s="115"/>
    </row>
    <row r="29" spans="1:10" s="8" customFormat="1" ht="12.75">
      <c r="A29" s="7"/>
      <c r="B29" s="29"/>
      <c r="C29" s="32" t="s">
        <v>58</v>
      </c>
      <c r="D29" s="5">
        <v>5900000</v>
      </c>
      <c r="E29" s="33">
        <f t="shared" si="0"/>
        <v>5900000</v>
      </c>
      <c r="F29" s="5"/>
      <c r="G29" s="5"/>
      <c r="H29" s="5"/>
      <c r="I29" s="5"/>
      <c r="J29" s="115"/>
    </row>
    <row r="30" spans="1:10" s="8" customFormat="1" ht="12.75">
      <c r="A30" s="7"/>
      <c r="B30" s="29"/>
      <c r="C30" s="32" t="s">
        <v>284</v>
      </c>
      <c r="D30" s="5">
        <v>840000</v>
      </c>
      <c r="E30" s="33">
        <f t="shared" si="0"/>
        <v>840000</v>
      </c>
      <c r="F30" s="5"/>
      <c r="G30" s="5"/>
      <c r="H30" s="5"/>
      <c r="I30" s="5"/>
      <c r="J30" s="115"/>
    </row>
    <row r="31" spans="1:10" s="8" customFormat="1" ht="12.75">
      <c r="A31" s="7"/>
      <c r="B31" s="29"/>
      <c r="C31" s="32" t="s">
        <v>303</v>
      </c>
      <c r="D31" s="5">
        <v>1500000</v>
      </c>
      <c r="E31" s="33">
        <f t="shared" si="0"/>
        <v>1500000</v>
      </c>
      <c r="F31" s="5"/>
      <c r="G31" s="5"/>
      <c r="H31" s="5"/>
      <c r="I31" s="5"/>
      <c r="J31" s="115"/>
    </row>
    <row r="32" spans="1:10" s="8" customFormat="1" ht="51">
      <c r="A32" s="7"/>
      <c r="B32" s="29"/>
      <c r="C32" s="32" t="s">
        <v>56</v>
      </c>
      <c r="D32" s="33">
        <v>300000</v>
      </c>
      <c r="E32" s="33">
        <f t="shared" si="0"/>
        <v>0</v>
      </c>
      <c r="F32" s="5"/>
      <c r="G32" s="5"/>
      <c r="H32" s="5"/>
      <c r="I32" s="33">
        <v>300000</v>
      </c>
      <c r="J32" s="115"/>
    </row>
    <row r="33" spans="1:10" s="8" customFormat="1" ht="38.25">
      <c r="A33" s="7"/>
      <c r="B33" s="29"/>
      <c r="C33" s="32" t="s">
        <v>36</v>
      </c>
      <c r="D33" s="33">
        <v>600000</v>
      </c>
      <c r="E33" s="33">
        <f t="shared" si="0"/>
        <v>0</v>
      </c>
      <c r="F33" s="5"/>
      <c r="G33" s="5"/>
      <c r="H33" s="5"/>
      <c r="I33" s="33">
        <v>600000</v>
      </c>
      <c r="J33" s="115"/>
    </row>
    <row r="34" spans="1:10" s="8" customFormat="1" ht="38.25">
      <c r="A34" s="7"/>
      <c r="B34" s="29"/>
      <c r="C34" s="32" t="s">
        <v>574</v>
      </c>
      <c r="D34" s="33">
        <v>350000</v>
      </c>
      <c r="E34" s="33">
        <f t="shared" si="0"/>
        <v>0</v>
      </c>
      <c r="F34" s="5"/>
      <c r="G34" s="5"/>
      <c r="H34" s="5"/>
      <c r="I34" s="33">
        <v>350000</v>
      </c>
      <c r="J34" s="115"/>
    </row>
    <row r="35" spans="1:10" s="8" customFormat="1" ht="38.25">
      <c r="A35" s="7"/>
      <c r="B35" s="29"/>
      <c r="C35" s="32" t="s">
        <v>324</v>
      </c>
      <c r="D35" s="33">
        <v>700000</v>
      </c>
      <c r="E35" s="33">
        <f t="shared" si="0"/>
        <v>0</v>
      </c>
      <c r="F35" s="5"/>
      <c r="G35" s="5"/>
      <c r="H35" s="5"/>
      <c r="I35" s="33">
        <v>700000</v>
      </c>
      <c r="J35" s="115"/>
    </row>
    <row r="36" spans="1:10" s="8" customFormat="1" ht="12.75">
      <c r="A36" s="7"/>
      <c r="B36" s="29"/>
      <c r="C36" s="32" t="s">
        <v>163</v>
      </c>
      <c r="D36" s="5">
        <v>200000</v>
      </c>
      <c r="E36" s="33">
        <f t="shared" si="0"/>
        <v>200000</v>
      </c>
      <c r="F36" s="5"/>
      <c r="G36" s="5"/>
      <c r="H36" s="5"/>
      <c r="I36" s="5"/>
      <c r="J36" s="115"/>
    </row>
    <row r="37" spans="1:10" s="15" customFormat="1" ht="12.75">
      <c r="A37" s="16"/>
      <c r="B37" s="29">
        <v>60017</v>
      </c>
      <c r="C37" s="31" t="s">
        <v>395</v>
      </c>
      <c r="D37" s="12">
        <f>SUM(D38:D40)</f>
        <v>6915630</v>
      </c>
      <c r="E37" s="34">
        <f t="shared" si="0"/>
        <v>1628000</v>
      </c>
      <c r="F37" s="12">
        <f>SUM(F38:F40)</f>
        <v>0</v>
      </c>
      <c r="G37" s="12">
        <f>SUM(G38:G40)</f>
        <v>0</v>
      </c>
      <c r="H37" s="12">
        <f>SUM(H38:H40)</f>
        <v>0</v>
      </c>
      <c r="I37" s="12">
        <f>SUM(I38:I40)</f>
        <v>5287630</v>
      </c>
      <c r="J37" s="115"/>
    </row>
    <row r="38" spans="1:10" s="8" customFormat="1" ht="12.75">
      <c r="A38" s="7"/>
      <c r="B38" s="29"/>
      <c r="C38" s="32" t="s">
        <v>58</v>
      </c>
      <c r="D38" s="5">
        <v>1510000</v>
      </c>
      <c r="E38" s="33">
        <f t="shared" si="0"/>
        <v>1510000</v>
      </c>
      <c r="F38" s="5"/>
      <c r="G38" s="5"/>
      <c r="H38" s="5"/>
      <c r="I38" s="5"/>
      <c r="J38" s="115"/>
    </row>
    <row r="39" spans="1:10" s="8" customFormat="1" ht="25.5">
      <c r="A39" s="7"/>
      <c r="B39" s="29"/>
      <c r="C39" s="32" t="s">
        <v>349</v>
      </c>
      <c r="D39" s="5">
        <v>118000</v>
      </c>
      <c r="E39" s="33">
        <f t="shared" si="0"/>
        <v>118000</v>
      </c>
      <c r="F39" s="5"/>
      <c r="G39" s="5"/>
      <c r="H39" s="5"/>
      <c r="I39" s="5"/>
      <c r="J39" s="115"/>
    </row>
    <row r="40" spans="1:10" s="8" customFormat="1" ht="25.5">
      <c r="A40" s="7"/>
      <c r="B40" s="29"/>
      <c r="C40" s="32" t="s">
        <v>60</v>
      </c>
      <c r="D40" s="5">
        <v>5287630</v>
      </c>
      <c r="E40" s="33">
        <f t="shared" si="0"/>
        <v>0</v>
      </c>
      <c r="F40" s="5"/>
      <c r="G40" s="5"/>
      <c r="H40" s="5"/>
      <c r="I40" s="5">
        <v>5287630</v>
      </c>
      <c r="J40" s="115"/>
    </row>
    <row r="41" spans="1:10" s="15" customFormat="1" ht="12.75">
      <c r="A41" s="16"/>
      <c r="B41" s="29">
        <v>60095</v>
      </c>
      <c r="C41" s="31" t="s">
        <v>465</v>
      </c>
      <c r="D41" s="12">
        <f>D42</f>
        <v>2400000</v>
      </c>
      <c r="E41" s="34">
        <f>D41-I41</f>
        <v>0</v>
      </c>
      <c r="F41" s="12">
        <f>F42</f>
        <v>0</v>
      </c>
      <c r="G41" s="12">
        <f>G42</f>
        <v>0</v>
      </c>
      <c r="H41" s="12">
        <f>H42</f>
        <v>0</v>
      </c>
      <c r="I41" s="12">
        <f>I42</f>
        <v>2400000</v>
      </c>
      <c r="J41" s="115"/>
    </row>
    <row r="42" spans="1:10" s="8" customFormat="1" ht="25.5">
      <c r="A42" s="7"/>
      <c r="B42" s="29"/>
      <c r="C42" s="32" t="s">
        <v>24</v>
      </c>
      <c r="D42" s="5">
        <v>2400000</v>
      </c>
      <c r="E42" s="33">
        <f>D42-I42</f>
        <v>0</v>
      </c>
      <c r="F42" s="5"/>
      <c r="G42" s="5"/>
      <c r="H42" s="5"/>
      <c r="I42" s="5">
        <v>2400000</v>
      </c>
      <c r="J42" s="115"/>
    </row>
    <row r="43" spans="1:10" s="15" customFormat="1" ht="21" customHeight="1">
      <c r="A43" s="9">
        <v>630</v>
      </c>
      <c r="B43" s="25"/>
      <c r="C43" s="10" t="s">
        <v>211</v>
      </c>
      <c r="D43" s="55">
        <f>D44</f>
        <v>2000</v>
      </c>
      <c r="E43" s="44">
        <f t="shared" si="0"/>
        <v>2000</v>
      </c>
      <c r="F43" s="10">
        <f aca="true" t="shared" si="2" ref="F43:I44">F44</f>
        <v>0</v>
      </c>
      <c r="G43" s="10">
        <f t="shared" si="2"/>
        <v>0</v>
      </c>
      <c r="H43" s="10">
        <f t="shared" si="2"/>
        <v>0</v>
      </c>
      <c r="I43" s="10">
        <f t="shared" si="2"/>
        <v>0</v>
      </c>
      <c r="J43" s="115"/>
    </row>
    <row r="44" spans="1:10" s="15" customFormat="1" ht="12.75">
      <c r="A44" s="16"/>
      <c r="B44" s="29">
        <v>63001</v>
      </c>
      <c r="C44" s="54" t="s">
        <v>210</v>
      </c>
      <c r="D44" s="37">
        <f>D45</f>
        <v>2000</v>
      </c>
      <c r="E44" s="34">
        <f t="shared" si="0"/>
        <v>2000</v>
      </c>
      <c r="F44" s="12">
        <f t="shared" si="2"/>
        <v>0</v>
      </c>
      <c r="G44" s="12">
        <f t="shared" si="2"/>
        <v>0</v>
      </c>
      <c r="H44" s="12">
        <f t="shared" si="2"/>
        <v>0</v>
      </c>
      <c r="I44" s="12">
        <f t="shared" si="2"/>
        <v>0</v>
      </c>
      <c r="J44" s="115"/>
    </row>
    <row r="45" spans="1:10" s="8" customFormat="1" ht="25.5">
      <c r="A45" s="7"/>
      <c r="B45" s="27"/>
      <c r="C45" s="119" t="s">
        <v>554</v>
      </c>
      <c r="D45" s="38">
        <v>2000</v>
      </c>
      <c r="E45" s="33">
        <f t="shared" si="0"/>
        <v>2000</v>
      </c>
      <c r="F45" s="5"/>
      <c r="G45" s="5"/>
      <c r="H45" s="5"/>
      <c r="I45" s="5"/>
      <c r="J45" s="115"/>
    </row>
    <row r="46" spans="1:10" s="15" customFormat="1" ht="21" customHeight="1">
      <c r="A46" s="9">
        <v>700</v>
      </c>
      <c r="B46" s="25"/>
      <c r="C46" s="10" t="s">
        <v>469</v>
      </c>
      <c r="D46" s="10">
        <f>D47+D49+D66+D69</f>
        <v>28387000</v>
      </c>
      <c r="E46" s="44">
        <f t="shared" si="0"/>
        <v>27352000</v>
      </c>
      <c r="F46" s="10">
        <f>F47+F49+F66+F69</f>
        <v>0</v>
      </c>
      <c r="G46" s="10">
        <f>G47+G49+G66+G69</f>
        <v>0</v>
      </c>
      <c r="H46" s="10">
        <f>H47+H49+H66+H69</f>
        <v>0</v>
      </c>
      <c r="I46" s="10">
        <f>I47+I49+I66+I69</f>
        <v>1035000</v>
      </c>
      <c r="J46" s="115"/>
    </row>
    <row r="47" spans="1:10" s="15" customFormat="1" ht="12.75">
      <c r="A47" s="16"/>
      <c r="B47" s="29">
        <v>70001</v>
      </c>
      <c r="C47" s="31" t="s">
        <v>52</v>
      </c>
      <c r="D47" s="12">
        <f>SUM(D48:D48)</f>
        <v>1035000</v>
      </c>
      <c r="E47" s="34">
        <f>D47-I47</f>
        <v>0</v>
      </c>
      <c r="F47" s="12">
        <f>SUM(F48:F48)</f>
        <v>0</v>
      </c>
      <c r="G47" s="12">
        <f>SUM(G48:G48)</f>
        <v>0</v>
      </c>
      <c r="H47" s="12">
        <f>SUM(H48:H48)</f>
        <v>0</v>
      </c>
      <c r="I47" s="12">
        <f>SUM(I48:I48)</f>
        <v>1035000</v>
      </c>
      <c r="J47" s="115"/>
    </row>
    <row r="48" spans="1:10" s="8" customFormat="1" ht="38.25">
      <c r="A48" s="7"/>
      <c r="B48" s="27"/>
      <c r="C48" s="35" t="s">
        <v>166</v>
      </c>
      <c r="D48" s="5">
        <v>1035000</v>
      </c>
      <c r="E48" s="33">
        <f>D48-I48</f>
        <v>0</v>
      </c>
      <c r="F48" s="5"/>
      <c r="G48" s="5"/>
      <c r="H48" s="5"/>
      <c r="I48" s="5">
        <v>1035000</v>
      </c>
      <c r="J48" s="115"/>
    </row>
    <row r="49" spans="1:10" s="15" customFormat="1" ht="25.5">
      <c r="A49" s="16"/>
      <c r="B49" s="29">
        <v>70004</v>
      </c>
      <c r="C49" s="31" t="s">
        <v>470</v>
      </c>
      <c r="D49" s="12">
        <f>SUM(D50:D65)</f>
        <v>23950000</v>
      </c>
      <c r="E49" s="34">
        <f t="shared" si="0"/>
        <v>23950000</v>
      </c>
      <c r="F49" s="12">
        <f>SUM(F50:F65)</f>
        <v>0</v>
      </c>
      <c r="G49" s="12">
        <f>SUM(G50:G65)</f>
        <v>0</v>
      </c>
      <c r="H49" s="12">
        <f>SUM(H50:H65)</f>
        <v>0</v>
      </c>
      <c r="I49" s="12">
        <f>SUM(I50:I65)</f>
        <v>0</v>
      </c>
      <c r="J49" s="115"/>
    </row>
    <row r="50" spans="1:10" s="8" customFormat="1" ht="25.5">
      <c r="A50" s="7"/>
      <c r="B50" s="27"/>
      <c r="C50" s="32" t="s">
        <v>212</v>
      </c>
      <c r="D50" s="5">
        <v>620000</v>
      </c>
      <c r="E50" s="33">
        <f t="shared" si="0"/>
        <v>620000</v>
      </c>
      <c r="F50" s="5"/>
      <c r="G50" s="5"/>
      <c r="H50" s="5"/>
      <c r="I50" s="5"/>
      <c r="J50" s="115"/>
    </row>
    <row r="51" spans="1:10" s="8" customFormat="1" ht="25.5">
      <c r="A51" s="7"/>
      <c r="B51" s="27"/>
      <c r="C51" s="32" t="s">
        <v>364</v>
      </c>
      <c r="D51" s="5">
        <v>1600000</v>
      </c>
      <c r="E51" s="33">
        <f t="shared" si="0"/>
        <v>1600000</v>
      </c>
      <c r="F51" s="5"/>
      <c r="G51" s="5"/>
      <c r="H51" s="5"/>
      <c r="I51" s="5"/>
      <c r="J51" s="115"/>
    </row>
    <row r="52" spans="1:10" s="8" customFormat="1" ht="25.5">
      <c r="A52" s="7"/>
      <c r="B52" s="27"/>
      <c r="C52" s="32" t="s">
        <v>365</v>
      </c>
      <c r="D52" s="5">
        <v>2260000</v>
      </c>
      <c r="E52" s="33">
        <f t="shared" si="0"/>
        <v>2260000</v>
      </c>
      <c r="F52" s="5"/>
      <c r="G52" s="5"/>
      <c r="H52" s="5"/>
      <c r="I52" s="5"/>
      <c r="J52" s="115"/>
    </row>
    <row r="53" spans="1:10" s="8" customFormat="1" ht="25.5">
      <c r="A53" s="7"/>
      <c r="B53" s="27"/>
      <c r="C53" s="32" t="s">
        <v>514</v>
      </c>
      <c r="D53" s="5">
        <v>100000</v>
      </c>
      <c r="E53" s="33">
        <f t="shared" si="0"/>
        <v>100000</v>
      </c>
      <c r="F53" s="5"/>
      <c r="G53" s="5"/>
      <c r="H53" s="5"/>
      <c r="I53" s="5"/>
      <c r="J53" s="115"/>
    </row>
    <row r="54" spans="1:10" s="8" customFormat="1" ht="25.5">
      <c r="A54" s="7"/>
      <c r="B54" s="27"/>
      <c r="C54" s="32" t="s">
        <v>103</v>
      </c>
      <c r="D54" s="5">
        <v>2420000</v>
      </c>
      <c r="E54" s="33">
        <f t="shared" si="0"/>
        <v>2420000</v>
      </c>
      <c r="F54" s="5"/>
      <c r="G54" s="5"/>
      <c r="H54" s="5"/>
      <c r="I54" s="5"/>
      <c r="J54" s="115"/>
    </row>
    <row r="55" spans="1:10" s="8" customFormat="1" ht="25.5">
      <c r="A55" s="7"/>
      <c r="B55" s="27"/>
      <c r="C55" s="32" t="s">
        <v>213</v>
      </c>
      <c r="D55" s="5">
        <v>540000</v>
      </c>
      <c r="E55" s="33">
        <f t="shared" si="0"/>
        <v>540000</v>
      </c>
      <c r="F55" s="5"/>
      <c r="G55" s="5"/>
      <c r="H55" s="5"/>
      <c r="I55" s="5"/>
      <c r="J55" s="115"/>
    </row>
    <row r="56" spans="1:10" s="8" customFormat="1" ht="25.5">
      <c r="A56" s="7"/>
      <c r="B56" s="27"/>
      <c r="C56" s="32" t="s">
        <v>366</v>
      </c>
      <c r="D56" s="5">
        <v>1500000</v>
      </c>
      <c r="E56" s="33">
        <f t="shared" si="0"/>
        <v>1500000</v>
      </c>
      <c r="F56" s="5"/>
      <c r="G56" s="5"/>
      <c r="H56" s="5"/>
      <c r="I56" s="5"/>
      <c r="J56" s="115"/>
    </row>
    <row r="57" spans="1:10" s="8" customFormat="1" ht="25.5">
      <c r="A57" s="7"/>
      <c r="B57" s="27"/>
      <c r="C57" s="32" t="s">
        <v>367</v>
      </c>
      <c r="D57" s="5">
        <v>3070000</v>
      </c>
      <c r="E57" s="33">
        <f t="shared" si="0"/>
        <v>3070000</v>
      </c>
      <c r="F57" s="5"/>
      <c r="G57" s="5"/>
      <c r="H57" s="5"/>
      <c r="I57" s="5"/>
      <c r="J57" s="115"/>
    </row>
    <row r="58" spans="1:10" s="8" customFormat="1" ht="25.5">
      <c r="A58" s="7"/>
      <c r="B58" s="27"/>
      <c r="C58" s="32" t="s">
        <v>515</v>
      </c>
      <c r="D58" s="5">
        <v>140000</v>
      </c>
      <c r="E58" s="33">
        <f t="shared" si="0"/>
        <v>140000</v>
      </c>
      <c r="F58" s="5"/>
      <c r="G58" s="5"/>
      <c r="H58" s="5"/>
      <c r="I58" s="5"/>
      <c r="J58" s="115"/>
    </row>
    <row r="59" spans="1:10" s="8" customFormat="1" ht="25.5">
      <c r="A59" s="7"/>
      <c r="B59" s="27"/>
      <c r="C59" s="32" t="s">
        <v>104</v>
      </c>
      <c r="D59" s="5">
        <v>2200000</v>
      </c>
      <c r="E59" s="33">
        <f t="shared" si="0"/>
        <v>2200000</v>
      </c>
      <c r="F59" s="5"/>
      <c r="G59" s="5"/>
      <c r="H59" s="5"/>
      <c r="I59" s="5"/>
      <c r="J59" s="115"/>
    </row>
    <row r="60" spans="1:10" s="8" customFormat="1" ht="25.5">
      <c r="A60" s="7"/>
      <c r="B60" s="27"/>
      <c r="C60" s="32" t="s">
        <v>214</v>
      </c>
      <c r="D60" s="5">
        <v>1350000</v>
      </c>
      <c r="E60" s="33">
        <f t="shared" si="0"/>
        <v>1350000</v>
      </c>
      <c r="F60" s="5"/>
      <c r="G60" s="5"/>
      <c r="H60" s="5"/>
      <c r="I60" s="5"/>
      <c r="J60" s="115"/>
    </row>
    <row r="61" spans="1:10" s="8" customFormat="1" ht="25.5">
      <c r="A61" s="7"/>
      <c r="B61" s="27"/>
      <c r="C61" s="32" t="s">
        <v>368</v>
      </c>
      <c r="D61" s="5">
        <v>2050000</v>
      </c>
      <c r="E61" s="33">
        <f t="shared" si="0"/>
        <v>2050000</v>
      </c>
      <c r="F61" s="5"/>
      <c r="G61" s="5"/>
      <c r="H61" s="5"/>
      <c r="I61" s="5"/>
      <c r="J61" s="115"/>
    </row>
    <row r="62" spans="1:10" s="8" customFormat="1" ht="25.5">
      <c r="A62" s="7"/>
      <c r="B62" s="27"/>
      <c r="C62" s="32" t="s">
        <v>369</v>
      </c>
      <c r="D62" s="5">
        <v>2000000</v>
      </c>
      <c r="E62" s="33">
        <f t="shared" si="0"/>
        <v>2000000</v>
      </c>
      <c r="F62" s="5"/>
      <c r="G62" s="5"/>
      <c r="H62" s="5"/>
      <c r="I62" s="5"/>
      <c r="J62" s="115"/>
    </row>
    <row r="63" spans="1:10" s="8" customFormat="1" ht="25.5">
      <c r="A63" s="7"/>
      <c r="B63" s="27"/>
      <c r="C63" s="32" t="s">
        <v>516</v>
      </c>
      <c r="D63" s="5">
        <v>160000</v>
      </c>
      <c r="E63" s="33">
        <f t="shared" si="0"/>
        <v>160000</v>
      </c>
      <c r="F63" s="5"/>
      <c r="G63" s="5"/>
      <c r="H63" s="5"/>
      <c r="I63" s="5"/>
      <c r="J63" s="115"/>
    </row>
    <row r="64" spans="1:10" s="8" customFormat="1" ht="12.75">
      <c r="A64" s="7"/>
      <c r="B64" s="27"/>
      <c r="C64" s="32" t="s">
        <v>105</v>
      </c>
      <c r="D64" s="5">
        <v>3440000</v>
      </c>
      <c r="E64" s="33">
        <f t="shared" si="0"/>
        <v>3440000</v>
      </c>
      <c r="F64" s="5"/>
      <c r="G64" s="5"/>
      <c r="H64" s="5"/>
      <c r="I64" s="5"/>
      <c r="J64" s="115"/>
    </row>
    <row r="65" spans="1:10" s="8" customFormat="1" ht="25.5">
      <c r="A65" s="7"/>
      <c r="B65" s="27"/>
      <c r="C65" s="32" t="s">
        <v>517</v>
      </c>
      <c r="D65" s="5">
        <v>500000</v>
      </c>
      <c r="E65" s="33">
        <f t="shared" si="0"/>
        <v>500000</v>
      </c>
      <c r="F65" s="5"/>
      <c r="G65" s="5"/>
      <c r="H65" s="5"/>
      <c r="I65" s="5"/>
      <c r="J65" s="115"/>
    </row>
    <row r="66" spans="1:10" s="15" customFormat="1" ht="12.75">
      <c r="A66" s="16"/>
      <c r="B66" s="29">
        <v>70005</v>
      </c>
      <c r="C66" s="31" t="s">
        <v>471</v>
      </c>
      <c r="D66" s="12">
        <f>SUM(D67:D68)</f>
        <v>3197000</v>
      </c>
      <c r="E66" s="34">
        <f t="shared" si="0"/>
        <v>3197000</v>
      </c>
      <c r="F66" s="12">
        <f>SUM(F67:F68)</f>
        <v>0</v>
      </c>
      <c r="G66" s="12">
        <f>SUM(G67:G68)</f>
        <v>0</v>
      </c>
      <c r="H66" s="12">
        <f>SUM(H67:H68)</f>
        <v>0</v>
      </c>
      <c r="I66" s="12">
        <f>SUM(I67:I68)</f>
        <v>0</v>
      </c>
      <c r="J66" s="115"/>
    </row>
    <row r="67" spans="1:10" s="8" customFormat="1" ht="12.75">
      <c r="A67" s="7"/>
      <c r="B67" s="27"/>
      <c r="C67" s="32" t="s">
        <v>457</v>
      </c>
      <c r="D67" s="5">
        <v>3117000</v>
      </c>
      <c r="E67" s="33">
        <f t="shared" si="0"/>
        <v>3117000</v>
      </c>
      <c r="F67" s="5"/>
      <c r="G67" s="5"/>
      <c r="H67" s="5"/>
      <c r="I67" s="5"/>
      <c r="J67" s="115"/>
    </row>
    <row r="68" spans="1:10" s="8" customFormat="1" ht="38.25">
      <c r="A68" s="7"/>
      <c r="B68" s="27"/>
      <c r="C68" s="32" t="s">
        <v>341</v>
      </c>
      <c r="D68" s="5">
        <v>80000</v>
      </c>
      <c r="E68" s="33">
        <v>80000</v>
      </c>
      <c r="F68" s="5"/>
      <c r="G68" s="5"/>
      <c r="H68" s="5"/>
      <c r="I68" s="5"/>
      <c r="J68" s="115"/>
    </row>
    <row r="69" spans="1:10" s="15" customFormat="1" ht="12.75">
      <c r="A69" s="16"/>
      <c r="B69" s="29">
        <v>70095</v>
      </c>
      <c r="C69" s="31" t="s">
        <v>465</v>
      </c>
      <c r="D69" s="12">
        <f>SUM(D70:D73)</f>
        <v>205000</v>
      </c>
      <c r="E69" s="34">
        <f t="shared" si="0"/>
        <v>205000</v>
      </c>
      <c r="F69" s="12">
        <f>SUM(F70:F73)</f>
        <v>0</v>
      </c>
      <c r="G69" s="12">
        <f>SUM(G70:G73)</f>
        <v>0</v>
      </c>
      <c r="H69" s="12">
        <f>SUM(H70:H73)</f>
        <v>0</v>
      </c>
      <c r="I69" s="12">
        <f>SUM(I70:I73)</f>
        <v>0</v>
      </c>
      <c r="J69" s="115"/>
    </row>
    <row r="70" spans="1:10" s="8" customFormat="1" ht="12.75">
      <c r="A70" s="7"/>
      <c r="B70" s="27"/>
      <c r="C70" s="32" t="s">
        <v>305</v>
      </c>
      <c r="D70" s="5">
        <v>5000</v>
      </c>
      <c r="E70" s="33">
        <f t="shared" si="0"/>
        <v>5000</v>
      </c>
      <c r="F70" s="5"/>
      <c r="G70" s="5"/>
      <c r="H70" s="5"/>
      <c r="I70" s="5"/>
      <c r="J70" s="115"/>
    </row>
    <row r="71" spans="1:10" s="8" customFormat="1" ht="12.75">
      <c r="A71" s="7"/>
      <c r="B71" s="27"/>
      <c r="C71" s="32" t="s">
        <v>457</v>
      </c>
      <c r="D71" s="5">
        <v>40000</v>
      </c>
      <c r="E71" s="33">
        <f aca="true" t="shared" si="3" ref="E71:E134">D71-I71</f>
        <v>40000</v>
      </c>
      <c r="F71" s="5"/>
      <c r="G71" s="5"/>
      <c r="H71" s="5"/>
      <c r="I71" s="5"/>
      <c r="J71" s="115"/>
    </row>
    <row r="72" spans="1:10" s="8" customFormat="1" ht="25.5">
      <c r="A72" s="7"/>
      <c r="B72" s="27"/>
      <c r="C72" s="32" t="s">
        <v>518</v>
      </c>
      <c r="D72" s="5">
        <v>100000</v>
      </c>
      <c r="E72" s="33">
        <f t="shared" si="3"/>
        <v>100000</v>
      </c>
      <c r="F72" s="5"/>
      <c r="G72" s="5"/>
      <c r="H72" s="5"/>
      <c r="I72" s="5"/>
      <c r="J72" s="115"/>
    </row>
    <row r="73" spans="1:10" s="8" customFormat="1" ht="12.75">
      <c r="A73" s="7"/>
      <c r="B73" s="27"/>
      <c r="C73" s="32" t="s">
        <v>453</v>
      </c>
      <c r="D73" s="5">
        <v>60000</v>
      </c>
      <c r="E73" s="33">
        <f t="shared" si="3"/>
        <v>60000</v>
      </c>
      <c r="F73" s="5"/>
      <c r="G73" s="5"/>
      <c r="H73" s="5"/>
      <c r="I73" s="5"/>
      <c r="J73" s="115"/>
    </row>
    <row r="74" spans="1:10" s="15" customFormat="1" ht="21" customHeight="1">
      <c r="A74" s="9">
        <v>710</v>
      </c>
      <c r="B74" s="25"/>
      <c r="C74" s="10" t="s">
        <v>438</v>
      </c>
      <c r="D74" s="10">
        <f>D75+D79+D82+D86</f>
        <v>3006000</v>
      </c>
      <c r="E74" s="44">
        <f t="shared" si="3"/>
        <v>1786000</v>
      </c>
      <c r="F74" s="10">
        <f>F75+F79+F82+F86</f>
        <v>322150</v>
      </c>
      <c r="G74" s="10">
        <f>G75+G79+G82+G86</f>
        <v>0</v>
      </c>
      <c r="H74" s="10">
        <f>H75+H79+H82+H86</f>
        <v>210000</v>
      </c>
      <c r="I74" s="10">
        <f>I75+I79+I82+I86</f>
        <v>1220000</v>
      </c>
      <c r="J74" s="115"/>
    </row>
    <row r="75" spans="1:10" s="15" customFormat="1" ht="12.75">
      <c r="A75" s="16"/>
      <c r="B75" s="29">
        <v>71004</v>
      </c>
      <c r="C75" s="31" t="s">
        <v>472</v>
      </c>
      <c r="D75" s="12">
        <f>SUM(D76:D78)</f>
        <v>422000</v>
      </c>
      <c r="E75" s="34">
        <f t="shared" si="3"/>
        <v>422000</v>
      </c>
      <c r="F75" s="12">
        <f>SUM(F76:F78)</f>
        <v>50550</v>
      </c>
      <c r="G75" s="12">
        <f>SUM(G76:G78)</f>
        <v>0</v>
      </c>
      <c r="H75" s="12">
        <f>SUM(H76:H78)</f>
        <v>0</v>
      </c>
      <c r="I75" s="12">
        <f>SUM(I76:I78)</f>
        <v>0</v>
      </c>
      <c r="J75" s="115"/>
    </row>
    <row r="76" spans="1:10" s="15" customFormat="1" ht="12.75">
      <c r="A76" s="16"/>
      <c r="B76" s="29"/>
      <c r="C76" s="32" t="s">
        <v>306</v>
      </c>
      <c r="D76" s="5">
        <v>194000</v>
      </c>
      <c r="E76" s="33">
        <f t="shared" si="3"/>
        <v>194000</v>
      </c>
      <c r="F76" s="5">
        <v>5000</v>
      </c>
      <c r="G76" s="5"/>
      <c r="H76" s="5"/>
      <c r="I76" s="5"/>
      <c r="J76" s="115"/>
    </row>
    <row r="77" spans="1:10" s="15" customFormat="1" ht="12.75">
      <c r="A77" s="16"/>
      <c r="B77" s="29"/>
      <c r="C77" s="32" t="s">
        <v>351</v>
      </c>
      <c r="D77" s="5">
        <v>168000</v>
      </c>
      <c r="E77" s="33">
        <f>D77-I77</f>
        <v>168000</v>
      </c>
      <c r="F77" s="5">
        <v>2300</v>
      </c>
      <c r="G77" s="5"/>
      <c r="H77" s="5"/>
      <c r="I77" s="5"/>
      <c r="J77" s="115"/>
    </row>
    <row r="78" spans="1:10" s="15" customFormat="1" ht="12.75">
      <c r="A78" s="16"/>
      <c r="B78" s="29"/>
      <c r="C78" s="32" t="s">
        <v>347</v>
      </c>
      <c r="D78" s="5">
        <v>60000</v>
      </c>
      <c r="E78" s="33">
        <f t="shared" si="3"/>
        <v>60000</v>
      </c>
      <c r="F78" s="5">
        <v>43250</v>
      </c>
      <c r="G78" s="5"/>
      <c r="H78" s="5"/>
      <c r="I78" s="5"/>
      <c r="J78" s="115"/>
    </row>
    <row r="79" spans="1:10" s="15" customFormat="1" ht="25.5">
      <c r="A79" s="16"/>
      <c r="B79" s="29">
        <v>71013</v>
      </c>
      <c r="C79" s="31" t="s">
        <v>473</v>
      </c>
      <c r="D79" s="12">
        <f>SUM(D80:D81)</f>
        <v>220000</v>
      </c>
      <c r="E79" s="34">
        <f t="shared" si="3"/>
        <v>220000</v>
      </c>
      <c r="F79" s="12">
        <f>SUM(F80:F81)</f>
        <v>0</v>
      </c>
      <c r="G79" s="12">
        <f>SUM(G80:G81)</f>
        <v>0</v>
      </c>
      <c r="H79" s="12">
        <f>SUM(H80:H81)</f>
        <v>0</v>
      </c>
      <c r="I79" s="12">
        <f>SUM(I80:I81)</f>
        <v>0</v>
      </c>
      <c r="J79" s="115"/>
    </row>
    <row r="80" spans="1:10" s="15" customFormat="1" ht="38.25">
      <c r="A80" s="16"/>
      <c r="B80" s="29"/>
      <c r="C80" s="32" t="s">
        <v>341</v>
      </c>
      <c r="D80" s="5">
        <v>70000</v>
      </c>
      <c r="E80" s="33">
        <f t="shared" si="3"/>
        <v>70000</v>
      </c>
      <c r="F80" s="5"/>
      <c r="G80" s="5"/>
      <c r="H80" s="5"/>
      <c r="I80" s="5"/>
      <c r="J80" s="115"/>
    </row>
    <row r="81" spans="1:10" s="15" customFormat="1" ht="12.75">
      <c r="A81" s="16"/>
      <c r="B81" s="29"/>
      <c r="C81" s="40" t="s">
        <v>457</v>
      </c>
      <c r="D81" s="5">
        <v>150000</v>
      </c>
      <c r="E81" s="33">
        <f t="shared" si="3"/>
        <v>150000</v>
      </c>
      <c r="F81" s="5"/>
      <c r="G81" s="5"/>
      <c r="H81" s="5"/>
      <c r="I81" s="5"/>
      <c r="J81" s="115"/>
    </row>
    <row r="82" spans="1:10" s="15" customFormat="1" ht="12.75">
      <c r="A82" s="16"/>
      <c r="B82" s="29">
        <v>71015</v>
      </c>
      <c r="C82" s="31" t="s">
        <v>474</v>
      </c>
      <c r="D82" s="12">
        <f>SUM(D83:D85)</f>
        <v>331000</v>
      </c>
      <c r="E82" s="34">
        <f t="shared" si="3"/>
        <v>326000</v>
      </c>
      <c r="F82" s="12">
        <f>SUM(F83:F85)</f>
        <v>271600</v>
      </c>
      <c r="G82" s="12">
        <f>SUM(G83:G85)</f>
        <v>0</v>
      </c>
      <c r="H82" s="12">
        <f>SUM(H83:H85)</f>
        <v>0</v>
      </c>
      <c r="I82" s="12">
        <f>SUM(I83:I85)</f>
        <v>5000</v>
      </c>
      <c r="J82" s="115"/>
    </row>
    <row r="83" spans="1:10" s="8" customFormat="1" ht="38.25">
      <c r="A83" s="7"/>
      <c r="B83" s="27"/>
      <c r="C83" s="32" t="s">
        <v>341</v>
      </c>
      <c r="D83" s="5">
        <v>267000</v>
      </c>
      <c r="E83" s="33">
        <f t="shared" si="3"/>
        <v>267000</v>
      </c>
      <c r="F83" s="5">
        <v>247600</v>
      </c>
      <c r="G83" s="5"/>
      <c r="H83" s="5"/>
      <c r="I83" s="5"/>
      <c r="J83" s="115"/>
    </row>
    <row r="84" spans="1:10" s="8" customFormat="1" ht="51">
      <c r="A84" s="7"/>
      <c r="B84" s="27"/>
      <c r="C84" s="32" t="s">
        <v>553</v>
      </c>
      <c r="D84" s="5">
        <v>5000</v>
      </c>
      <c r="E84" s="33">
        <f t="shared" si="3"/>
        <v>0</v>
      </c>
      <c r="F84" s="5"/>
      <c r="G84" s="5"/>
      <c r="H84" s="5"/>
      <c r="I84" s="5">
        <v>5000</v>
      </c>
      <c r="J84" s="115"/>
    </row>
    <row r="85" spans="1:10" s="8" customFormat="1" ht="12.75">
      <c r="A85" s="7"/>
      <c r="B85" s="27"/>
      <c r="C85" s="40" t="s">
        <v>457</v>
      </c>
      <c r="D85" s="5">
        <v>59000</v>
      </c>
      <c r="E85" s="33">
        <f t="shared" si="3"/>
        <v>59000</v>
      </c>
      <c r="F85" s="5">
        <v>24000</v>
      </c>
      <c r="G85" s="5"/>
      <c r="H85" s="5"/>
      <c r="I85" s="5"/>
      <c r="J85" s="115"/>
    </row>
    <row r="86" spans="1:10" s="15" customFormat="1" ht="12.75">
      <c r="A86" s="16"/>
      <c r="B86" s="29">
        <v>71035</v>
      </c>
      <c r="C86" s="31" t="s">
        <v>475</v>
      </c>
      <c r="D86" s="12">
        <f>SUM(D87:D92)</f>
        <v>2033000</v>
      </c>
      <c r="E86" s="34">
        <f t="shared" si="3"/>
        <v>818000</v>
      </c>
      <c r="F86" s="12">
        <f>SUM(F87:F92)</f>
        <v>0</v>
      </c>
      <c r="G86" s="12">
        <f>SUM(G87:G92)</f>
        <v>0</v>
      </c>
      <c r="H86" s="12">
        <f>SUM(H87:H92)</f>
        <v>210000</v>
      </c>
      <c r="I86" s="12">
        <f>SUM(I87:I92)</f>
        <v>1215000</v>
      </c>
      <c r="J86" s="115"/>
    </row>
    <row r="87" spans="1:10" s="8" customFormat="1" ht="25.5">
      <c r="A87" s="7"/>
      <c r="B87" s="27"/>
      <c r="C87" s="32" t="s">
        <v>570</v>
      </c>
      <c r="D87" s="5">
        <v>600000</v>
      </c>
      <c r="E87" s="33">
        <f t="shared" si="3"/>
        <v>600000</v>
      </c>
      <c r="F87" s="5"/>
      <c r="G87" s="5"/>
      <c r="H87" s="5"/>
      <c r="I87" s="5"/>
      <c r="J87" s="115"/>
    </row>
    <row r="88" spans="1:10" s="8" customFormat="1" ht="25.5">
      <c r="A88" s="7"/>
      <c r="B88" s="27"/>
      <c r="C88" s="32" t="s">
        <v>568</v>
      </c>
      <c r="D88" s="5">
        <v>715000</v>
      </c>
      <c r="E88" s="33">
        <f>D88-I88</f>
        <v>0</v>
      </c>
      <c r="F88" s="5"/>
      <c r="G88" s="5"/>
      <c r="H88" s="5"/>
      <c r="I88" s="5">
        <v>715000</v>
      </c>
      <c r="J88" s="115"/>
    </row>
    <row r="89" spans="1:10" s="8" customFormat="1" ht="38.25">
      <c r="A89" s="7"/>
      <c r="B89" s="27"/>
      <c r="C89" s="40" t="s">
        <v>37</v>
      </c>
      <c r="D89" s="5">
        <v>500000</v>
      </c>
      <c r="E89" s="33">
        <f>D89-I89</f>
        <v>0</v>
      </c>
      <c r="F89" s="5"/>
      <c r="G89" s="5"/>
      <c r="H89" s="5"/>
      <c r="I89" s="5">
        <v>500000</v>
      </c>
      <c r="J89" s="115"/>
    </row>
    <row r="90" spans="1:10" s="8" customFormat="1" ht="25.5">
      <c r="A90" s="7"/>
      <c r="B90" s="27"/>
      <c r="C90" s="40" t="s">
        <v>0</v>
      </c>
      <c r="D90" s="5">
        <v>170000</v>
      </c>
      <c r="E90" s="33">
        <f>D90-I90</f>
        <v>170000</v>
      </c>
      <c r="F90" s="5"/>
      <c r="G90" s="5"/>
      <c r="H90" s="5">
        <v>170000</v>
      </c>
      <c r="I90" s="5"/>
      <c r="J90" s="115"/>
    </row>
    <row r="91" spans="1:10" s="8" customFormat="1" ht="25.5">
      <c r="A91" s="7"/>
      <c r="B91" s="27"/>
      <c r="C91" s="40" t="s">
        <v>1</v>
      </c>
      <c r="D91" s="5">
        <v>40000</v>
      </c>
      <c r="E91" s="33">
        <f>D91-I91</f>
        <v>40000</v>
      </c>
      <c r="F91" s="5"/>
      <c r="G91" s="5"/>
      <c r="H91" s="5">
        <v>40000</v>
      </c>
      <c r="I91" s="5"/>
      <c r="J91" s="115"/>
    </row>
    <row r="92" spans="1:10" s="8" customFormat="1" ht="38.25">
      <c r="A92" s="7"/>
      <c r="B92" s="27"/>
      <c r="C92" s="32" t="s">
        <v>550</v>
      </c>
      <c r="D92" s="5">
        <v>8000</v>
      </c>
      <c r="E92" s="33">
        <f>D92-I92</f>
        <v>8000</v>
      </c>
      <c r="F92" s="5"/>
      <c r="G92" s="5"/>
      <c r="H92" s="5"/>
      <c r="I92" s="5"/>
      <c r="J92" s="115"/>
    </row>
    <row r="93" spans="1:10" s="15" customFormat="1" ht="21" customHeight="1">
      <c r="A93" s="9">
        <v>750</v>
      </c>
      <c r="B93" s="25"/>
      <c r="C93" s="10" t="s">
        <v>476</v>
      </c>
      <c r="D93" s="10">
        <f>D94+D97+D99+D102+D114+D118+D120</f>
        <v>42042095</v>
      </c>
      <c r="E93" s="44">
        <f t="shared" si="3"/>
        <v>39062095</v>
      </c>
      <c r="F93" s="10">
        <f>F94+F97+F99+F102+F114+F118+F120</f>
        <v>26203842</v>
      </c>
      <c r="G93" s="10">
        <f>G94+G97+G99+G102+G114+G118+G120</f>
        <v>260000</v>
      </c>
      <c r="H93" s="10">
        <f>H94+H97+H99+H102+H114+H118+H120</f>
        <v>800000</v>
      </c>
      <c r="I93" s="10">
        <f>I94+I97+I99+I102+I114+I118+I120</f>
        <v>2980000</v>
      </c>
      <c r="J93" s="115"/>
    </row>
    <row r="94" spans="1:10" s="15" customFormat="1" ht="15" customHeight="1">
      <c r="A94" s="16"/>
      <c r="B94" s="29">
        <v>75011</v>
      </c>
      <c r="C94" s="31" t="s">
        <v>477</v>
      </c>
      <c r="D94" s="12">
        <f>SUM(D95:D96)</f>
        <v>935159</v>
      </c>
      <c r="E94" s="34">
        <f t="shared" si="3"/>
        <v>935159</v>
      </c>
      <c r="F94" s="12">
        <f>SUM(F95:F96)</f>
        <v>923848</v>
      </c>
      <c r="G94" s="12">
        <f>SUM(G95:G96)</f>
        <v>0</v>
      </c>
      <c r="H94" s="12">
        <f>SUM(H95:H96)</f>
        <v>0</v>
      </c>
      <c r="I94" s="12">
        <f>SUM(I95:I96)</f>
        <v>0</v>
      </c>
      <c r="J94" s="115"/>
    </row>
    <row r="95" spans="1:10" s="15" customFormat="1" ht="38.25">
      <c r="A95" s="16"/>
      <c r="B95" s="29"/>
      <c r="C95" s="32" t="s">
        <v>341</v>
      </c>
      <c r="D95" s="5">
        <v>279422</v>
      </c>
      <c r="E95" s="33">
        <f t="shared" si="3"/>
        <v>279422</v>
      </c>
      <c r="F95" s="5">
        <v>275771</v>
      </c>
      <c r="G95" s="5"/>
      <c r="H95" s="5"/>
      <c r="I95" s="5"/>
      <c r="J95" s="115"/>
    </row>
    <row r="96" spans="1:10" s="15" customFormat="1" ht="51">
      <c r="A96" s="16"/>
      <c r="B96" s="29"/>
      <c r="C96" s="32" t="s">
        <v>342</v>
      </c>
      <c r="D96" s="5">
        <v>655737</v>
      </c>
      <c r="E96" s="33">
        <f t="shared" si="3"/>
        <v>655737</v>
      </c>
      <c r="F96" s="5">
        <v>648077</v>
      </c>
      <c r="G96" s="5"/>
      <c r="H96" s="5"/>
      <c r="I96" s="5"/>
      <c r="J96" s="115"/>
    </row>
    <row r="97" spans="1:10" s="15" customFormat="1" ht="12.75">
      <c r="A97" s="16"/>
      <c r="B97" s="29">
        <v>75020</v>
      </c>
      <c r="C97" s="31" t="s">
        <v>478</v>
      </c>
      <c r="D97" s="12">
        <f>D98</f>
        <v>2374000</v>
      </c>
      <c r="E97" s="34">
        <f t="shared" si="3"/>
        <v>2374000</v>
      </c>
      <c r="F97" s="12">
        <f>F98</f>
        <v>683000</v>
      </c>
      <c r="G97" s="12">
        <f>G98</f>
        <v>0</v>
      </c>
      <c r="H97" s="12">
        <f>H98</f>
        <v>0</v>
      </c>
      <c r="I97" s="12">
        <f>I98</f>
        <v>0</v>
      </c>
      <c r="J97" s="115"/>
    </row>
    <row r="98" spans="1:10" s="8" customFormat="1" ht="12.75">
      <c r="A98" s="7"/>
      <c r="B98" s="27"/>
      <c r="C98" s="32" t="s">
        <v>457</v>
      </c>
      <c r="D98" s="5">
        <v>2374000</v>
      </c>
      <c r="E98" s="33">
        <f t="shared" si="3"/>
        <v>2374000</v>
      </c>
      <c r="F98" s="5">
        <v>683000</v>
      </c>
      <c r="G98" s="5"/>
      <c r="H98" s="5"/>
      <c r="I98" s="5"/>
      <c r="J98" s="115"/>
    </row>
    <row r="99" spans="1:10" s="15" customFormat="1" ht="25.5">
      <c r="A99" s="16"/>
      <c r="B99" s="29">
        <v>75022</v>
      </c>
      <c r="C99" s="31" t="s">
        <v>479</v>
      </c>
      <c r="D99" s="12">
        <f>SUM(D100:D101)</f>
        <v>776000</v>
      </c>
      <c r="E99" s="34">
        <f t="shared" si="3"/>
        <v>776000</v>
      </c>
      <c r="F99" s="12">
        <f>SUM(F100:F101)</f>
        <v>3500</v>
      </c>
      <c r="G99" s="12">
        <f>SUM(G100:G101)</f>
        <v>0</v>
      </c>
      <c r="H99" s="12">
        <f>SUM(H100:H101)</f>
        <v>0</v>
      </c>
      <c r="I99" s="12">
        <f>SUM(I100:I101)</f>
        <v>0</v>
      </c>
      <c r="J99" s="115"/>
    </row>
    <row r="100" spans="1:10" s="8" customFormat="1" ht="12.75">
      <c r="A100" s="7"/>
      <c r="B100" s="27"/>
      <c r="C100" s="32" t="s">
        <v>457</v>
      </c>
      <c r="D100" s="5">
        <v>659000</v>
      </c>
      <c r="E100" s="33">
        <f t="shared" si="3"/>
        <v>659000</v>
      </c>
      <c r="F100" s="5">
        <v>3500</v>
      </c>
      <c r="G100" s="5"/>
      <c r="H100" s="5"/>
      <c r="I100" s="5"/>
      <c r="J100" s="115"/>
    </row>
    <row r="101" spans="1:10" s="8" customFormat="1" ht="12.75">
      <c r="A101" s="7"/>
      <c r="B101" s="27"/>
      <c r="C101" s="120" t="s">
        <v>161</v>
      </c>
      <c r="D101" s="5">
        <v>117000</v>
      </c>
      <c r="E101" s="33">
        <f t="shared" si="3"/>
        <v>117000</v>
      </c>
      <c r="F101" s="5"/>
      <c r="G101" s="5"/>
      <c r="H101" s="5"/>
      <c r="I101" s="5"/>
      <c r="J101" s="115"/>
    </row>
    <row r="102" spans="1:10" s="15" customFormat="1" ht="25.5">
      <c r="A102" s="16"/>
      <c r="B102" s="29">
        <v>75023</v>
      </c>
      <c r="C102" s="31" t="s">
        <v>480</v>
      </c>
      <c r="D102" s="12">
        <f>SUM(D103:D113)</f>
        <v>33947436</v>
      </c>
      <c r="E102" s="34">
        <f t="shared" si="3"/>
        <v>30967436</v>
      </c>
      <c r="F102" s="12">
        <f>SUM(F103:F113)</f>
        <v>23034464</v>
      </c>
      <c r="G102" s="12">
        <f>SUM(G103:G113)</f>
        <v>0</v>
      </c>
      <c r="H102" s="12">
        <f>SUM(H103:H113)</f>
        <v>800000</v>
      </c>
      <c r="I102" s="12">
        <f>SUM(I103:I113)</f>
        <v>2980000</v>
      </c>
      <c r="J102" s="115"/>
    </row>
    <row r="103" spans="1:10" s="8" customFormat="1" ht="12.75">
      <c r="A103" s="7"/>
      <c r="B103" s="27"/>
      <c r="C103" s="32" t="s">
        <v>457</v>
      </c>
      <c r="D103" s="5">
        <v>29100000</v>
      </c>
      <c r="E103" s="33">
        <f t="shared" si="3"/>
        <v>29100000</v>
      </c>
      <c r="F103" s="5">
        <v>23000000</v>
      </c>
      <c r="G103" s="5"/>
      <c r="H103" s="5"/>
      <c r="I103" s="5"/>
      <c r="J103" s="115"/>
    </row>
    <row r="104" spans="1:10" s="8" customFormat="1" ht="12.75">
      <c r="A104" s="7"/>
      <c r="B104" s="27"/>
      <c r="C104" s="45" t="s">
        <v>325</v>
      </c>
      <c r="D104" s="5">
        <v>280000</v>
      </c>
      <c r="E104" s="33">
        <f t="shared" si="3"/>
        <v>0</v>
      </c>
      <c r="F104" s="5"/>
      <c r="G104" s="5"/>
      <c r="H104" s="5"/>
      <c r="I104" s="5">
        <v>280000</v>
      </c>
      <c r="J104" s="115"/>
    </row>
    <row r="105" spans="1:10" s="8" customFormat="1" ht="12.75">
      <c r="A105" s="7"/>
      <c r="B105" s="27"/>
      <c r="C105" s="45" t="s">
        <v>328</v>
      </c>
      <c r="D105" s="5">
        <v>230000</v>
      </c>
      <c r="E105" s="33">
        <f t="shared" si="3"/>
        <v>230000</v>
      </c>
      <c r="F105" s="5"/>
      <c r="G105" s="5"/>
      <c r="H105" s="5"/>
      <c r="I105" s="5"/>
      <c r="J105" s="115"/>
    </row>
    <row r="106" spans="1:10" s="8" customFormat="1" ht="12.75">
      <c r="A106" s="7"/>
      <c r="B106" s="27"/>
      <c r="C106" s="45" t="s">
        <v>326</v>
      </c>
      <c r="D106" s="5">
        <v>50000</v>
      </c>
      <c r="E106" s="33">
        <f>D106-I106</f>
        <v>0</v>
      </c>
      <c r="F106" s="5"/>
      <c r="G106" s="5"/>
      <c r="H106" s="5"/>
      <c r="I106" s="5">
        <v>50000</v>
      </c>
      <c r="J106" s="115"/>
    </row>
    <row r="107" spans="1:10" s="8" customFormat="1" ht="63.75">
      <c r="A107" s="7"/>
      <c r="B107" s="27"/>
      <c r="C107" s="35" t="s">
        <v>311</v>
      </c>
      <c r="D107" s="5">
        <v>1750000</v>
      </c>
      <c r="E107" s="33">
        <f t="shared" si="3"/>
        <v>0</v>
      </c>
      <c r="F107" s="5"/>
      <c r="G107" s="5"/>
      <c r="H107" s="5"/>
      <c r="I107" s="5">
        <v>1750000</v>
      </c>
      <c r="J107" s="115"/>
    </row>
    <row r="108" spans="1:10" s="8" customFormat="1" ht="25.5">
      <c r="A108" s="7"/>
      <c r="B108" s="27"/>
      <c r="C108" s="45" t="s">
        <v>38</v>
      </c>
      <c r="D108" s="5">
        <v>50000</v>
      </c>
      <c r="E108" s="33">
        <f t="shared" si="3"/>
        <v>0</v>
      </c>
      <c r="F108" s="5"/>
      <c r="G108" s="5"/>
      <c r="H108" s="5"/>
      <c r="I108" s="5">
        <v>50000</v>
      </c>
      <c r="J108" s="115"/>
    </row>
    <row r="109" spans="1:10" s="8" customFormat="1" ht="38.25">
      <c r="A109" s="7"/>
      <c r="B109" s="27"/>
      <c r="C109" s="35" t="s">
        <v>535</v>
      </c>
      <c r="D109" s="5">
        <v>750000</v>
      </c>
      <c r="E109" s="33">
        <f t="shared" si="3"/>
        <v>0</v>
      </c>
      <c r="F109" s="5"/>
      <c r="G109" s="5"/>
      <c r="H109" s="5"/>
      <c r="I109" s="5">
        <v>750000</v>
      </c>
      <c r="J109" s="115"/>
    </row>
    <row r="110" spans="1:10" s="8" customFormat="1" ht="12.75">
      <c r="A110" s="7"/>
      <c r="B110" s="27"/>
      <c r="C110" s="35" t="s">
        <v>556</v>
      </c>
      <c r="D110" s="5">
        <v>100000</v>
      </c>
      <c r="E110" s="33">
        <f t="shared" si="3"/>
        <v>0</v>
      </c>
      <c r="F110" s="5"/>
      <c r="G110" s="5"/>
      <c r="H110" s="5"/>
      <c r="I110" s="5">
        <v>100000</v>
      </c>
      <c r="J110" s="115"/>
    </row>
    <row r="111" spans="1:10" s="8" customFormat="1" ht="12.75">
      <c r="A111" s="7"/>
      <c r="B111" s="27"/>
      <c r="C111" s="35" t="s">
        <v>557</v>
      </c>
      <c r="D111" s="5">
        <v>800000</v>
      </c>
      <c r="E111" s="33">
        <f t="shared" si="3"/>
        <v>800000</v>
      </c>
      <c r="F111" s="5"/>
      <c r="G111" s="5"/>
      <c r="H111" s="5">
        <v>800000</v>
      </c>
      <c r="I111" s="5"/>
      <c r="J111" s="115"/>
    </row>
    <row r="112" spans="1:10" s="8" customFormat="1" ht="38.25">
      <c r="A112" s="7"/>
      <c r="B112" s="27"/>
      <c r="C112" s="45" t="s">
        <v>538</v>
      </c>
      <c r="D112" s="5">
        <v>637436</v>
      </c>
      <c r="E112" s="33">
        <f>D112-I112</f>
        <v>637436</v>
      </c>
      <c r="F112" s="5">
        <v>34464</v>
      </c>
      <c r="G112" s="5"/>
      <c r="H112" s="5"/>
      <c r="I112" s="5"/>
      <c r="J112" s="115"/>
    </row>
    <row r="113" spans="1:10" s="8" customFormat="1" ht="25.5">
      <c r="A113" s="7"/>
      <c r="B113" s="27"/>
      <c r="C113" s="45" t="s">
        <v>539</v>
      </c>
      <c r="D113" s="5">
        <v>200000</v>
      </c>
      <c r="E113" s="33">
        <f>D113-I113</f>
        <v>200000</v>
      </c>
      <c r="F113" s="5"/>
      <c r="G113" s="5"/>
      <c r="H113" s="5"/>
      <c r="I113" s="5"/>
      <c r="J113" s="115"/>
    </row>
    <row r="114" spans="1:10" s="8" customFormat="1" ht="12.75">
      <c r="A114" s="7"/>
      <c r="B114" s="29">
        <v>75045</v>
      </c>
      <c r="C114" s="31" t="s">
        <v>481</v>
      </c>
      <c r="D114" s="12">
        <f>SUM(D115:D117)</f>
        <v>64500</v>
      </c>
      <c r="E114" s="34">
        <f t="shared" si="3"/>
        <v>64500</v>
      </c>
      <c r="F114" s="12">
        <f>SUM(F115:F117)</f>
        <v>31030</v>
      </c>
      <c r="G114" s="12">
        <f>SUM(G115:G117)</f>
        <v>0</v>
      </c>
      <c r="H114" s="12">
        <f>SUM(H115:H117)</f>
        <v>0</v>
      </c>
      <c r="I114" s="12">
        <f>SUM(I115:I117)</f>
        <v>0</v>
      </c>
      <c r="J114" s="115"/>
    </row>
    <row r="115" spans="1:10" s="8" customFormat="1" ht="12.75">
      <c r="A115" s="7"/>
      <c r="B115" s="27"/>
      <c r="C115" s="40" t="s">
        <v>457</v>
      </c>
      <c r="D115" s="5">
        <v>29000</v>
      </c>
      <c r="E115" s="33">
        <f t="shared" si="3"/>
        <v>29000</v>
      </c>
      <c r="F115" s="5"/>
      <c r="G115" s="5"/>
      <c r="H115" s="5"/>
      <c r="I115" s="5"/>
      <c r="J115" s="115"/>
    </row>
    <row r="116" spans="1:10" s="8" customFormat="1" ht="38.25">
      <c r="A116" s="7"/>
      <c r="B116" s="27"/>
      <c r="C116" s="32" t="s">
        <v>341</v>
      </c>
      <c r="D116" s="5">
        <v>16500</v>
      </c>
      <c r="E116" s="33">
        <f>D116-I116</f>
        <v>16500</v>
      </c>
      <c r="F116" s="5">
        <v>14220</v>
      </c>
      <c r="G116" s="5"/>
      <c r="H116" s="5"/>
      <c r="I116" s="5"/>
      <c r="J116" s="115"/>
    </row>
    <row r="117" spans="1:10" s="8" customFormat="1" ht="38.25">
      <c r="A117" s="7"/>
      <c r="B117" s="27"/>
      <c r="C117" s="32" t="s">
        <v>346</v>
      </c>
      <c r="D117" s="5">
        <v>19000</v>
      </c>
      <c r="E117" s="33">
        <f t="shared" si="3"/>
        <v>19000</v>
      </c>
      <c r="F117" s="5">
        <v>16810</v>
      </c>
      <c r="G117" s="5"/>
      <c r="H117" s="5"/>
      <c r="I117" s="5"/>
      <c r="J117" s="115"/>
    </row>
    <row r="118" spans="1:10" s="15" customFormat="1" ht="25.5">
      <c r="A118" s="16"/>
      <c r="B118" s="29">
        <v>75075</v>
      </c>
      <c r="C118" s="31" t="s">
        <v>2</v>
      </c>
      <c r="D118" s="12">
        <f>D119</f>
        <v>1014000</v>
      </c>
      <c r="E118" s="34">
        <f>D118-I118</f>
        <v>1014000</v>
      </c>
      <c r="F118" s="12">
        <f>F119</f>
        <v>0</v>
      </c>
      <c r="G118" s="12">
        <f>G119</f>
        <v>100000</v>
      </c>
      <c r="H118" s="12">
        <f>H119</f>
        <v>0</v>
      </c>
      <c r="I118" s="12">
        <f>I119</f>
        <v>0</v>
      </c>
      <c r="J118" s="115"/>
    </row>
    <row r="119" spans="1:10" s="8" customFormat="1" ht="12.75">
      <c r="A119" s="7"/>
      <c r="B119" s="27"/>
      <c r="C119" s="32" t="s">
        <v>457</v>
      </c>
      <c r="D119" s="5">
        <v>1014000</v>
      </c>
      <c r="E119" s="33">
        <f>D119-I119</f>
        <v>1014000</v>
      </c>
      <c r="F119" s="5"/>
      <c r="G119" s="5">
        <v>100000</v>
      </c>
      <c r="H119" s="5"/>
      <c r="I119" s="5"/>
      <c r="J119" s="115"/>
    </row>
    <row r="120" spans="1:10" s="15" customFormat="1" ht="12.75">
      <c r="A120" s="16"/>
      <c r="B120" s="29">
        <v>75095</v>
      </c>
      <c r="C120" s="31" t="s">
        <v>465</v>
      </c>
      <c r="D120" s="12">
        <f>SUM(D121:D123)</f>
        <v>2931000</v>
      </c>
      <c r="E120" s="34">
        <f t="shared" si="3"/>
        <v>2931000</v>
      </c>
      <c r="F120" s="12">
        <f>SUM(F121:F123)</f>
        <v>1528000</v>
      </c>
      <c r="G120" s="12">
        <f>SUM(G121:G123)</f>
        <v>160000</v>
      </c>
      <c r="H120" s="12">
        <f>SUM(H121:H123)</f>
        <v>0</v>
      </c>
      <c r="I120" s="12">
        <f>SUM(I121:I123)</f>
        <v>0</v>
      </c>
      <c r="J120" s="115"/>
    </row>
    <row r="121" spans="1:10" s="8" customFormat="1" ht="12.75">
      <c r="A121" s="7"/>
      <c r="B121" s="27"/>
      <c r="C121" s="32" t="s">
        <v>457</v>
      </c>
      <c r="D121" s="5">
        <v>1342000</v>
      </c>
      <c r="E121" s="33">
        <f t="shared" si="3"/>
        <v>1342000</v>
      </c>
      <c r="F121" s="5">
        <v>142000</v>
      </c>
      <c r="G121" s="5">
        <v>160000</v>
      </c>
      <c r="H121" s="5"/>
      <c r="I121" s="5"/>
      <c r="J121" s="115"/>
    </row>
    <row r="122" spans="1:10" s="8" customFormat="1" ht="12.75">
      <c r="A122" s="7"/>
      <c r="B122" s="27"/>
      <c r="C122" s="32" t="s">
        <v>359</v>
      </c>
      <c r="D122" s="5">
        <v>1409000</v>
      </c>
      <c r="E122" s="33">
        <f t="shared" si="3"/>
        <v>1409000</v>
      </c>
      <c r="F122" s="5">
        <v>1386000</v>
      </c>
      <c r="G122" s="5"/>
      <c r="H122" s="5"/>
      <c r="I122" s="5"/>
      <c r="J122" s="115"/>
    </row>
    <row r="123" spans="1:10" s="8" customFormat="1" ht="25.5">
      <c r="A123" s="7"/>
      <c r="B123" s="27"/>
      <c r="C123" s="32" t="s">
        <v>149</v>
      </c>
      <c r="D123" s="5">
        <v>180000</v>
      </c>
      <c r="E123" s="33">
        <f>D123-I123</f>
        <v>180000</v>
      </c>
      <c r="F123" s="5"/>
      <c r="G123" s="5"/>
      <c r="H123" s="5"/>
      <c r="I123" s="5"/>
      <c r="J123" s="115"/>
    </row>
    <row r="124" spans="1:10" s="15" customFormat="1" ht="38.25">
      <c r="A124" s="9">
        <v>751</v>
      </c>
      <c r="B124" s="25"/>
      <c r="C124" s="10" t="s">
        <v>377</v>
      </c>
      <c r="D124" s="10">
        <f>D125</f>
        <v>20068</v>
      </c>
      <c r="E124" s="44">
        <f t="shared" si="3"/>
        <v>20068</v>
      </c>
      <c r="F124" s="10">
        <f aca="true" t="shared" si="4" ref="F124:I125">F125</f>
        <v>18837</v>
      </c>
      <c r="G124" s="10">
        <f t="shared" si="4"/>
        <v>0</v>
      </c>
      <c r="H124" s="10">
        <f t="shared" si="4"/>
        <v>0</v>
      </c>
      <c r="I124" s="10">
        <f t="shared" si="4"/>
        <v>0</v>
      </c>
      <c r="J124" s="115"/>
    </row>
    <row r="125" spans="1:10" s="15" customFormat="1" ht="25.5">
      <c r="A125" s="16"/>
      <c r="B125" s="26">
        <v>75101</v>
      </c>
      <c r="C125" s="51" t="s">
        <v>379</v>
      </c>
      <c r="D125" s="12">
        <f>D126</f>
        <v>20068</v>
      </c>
      <c r="E125" s="34">
        <f t="shared" si="3"/>
        <v>20068</v>
      </c>
      <c r="F125" s="12">
        <f t="shared" si="4"/>
        <v>18837</v>
      </c>
      <c r="G125" s="12">
        <f t="shared" si="4"/>
        <v>0</v>
      </c>
      <c r="H125" s="12">
        <f t="shared" si="4"/>
        <v>0</v>
      </c>
      <c r="I125" s="12">
        <f t="shared" si="4"/>
        <v>0</v>
      </c>
      <c r="J125" s="115"/>
    </row>
    <row r="126" spans="1:10" s="15" customFormat="1" ht="51.75" customHeight="1">
      <c r="A126" s="16"/>
      <c r="B126" s="29"/>
      <c r="C126" s="32" t="s">
        <v>342</v>
      </c>
      <c r="D126" s="5">
        <v>20068</v>
      </c>
      <c r="E126" s="33">
        <v>20068</v>
      </c>
      <c r="F126" s="5">
        <v>18837</v>
      </c>
      <c r="G126" s="5"/>
      <c r="H126" s="5"/>
      <c r="I126" s="5"/>
      <c r="J126" s="115"/>
    </row>
    <row r="127" spans="1:10" s="15" customFormat="1" ht="25.5">
      <c r="A127" s="9">
        <v>754</v>
      </c>
      <c r="B127" s="25"/>
      <c r="C127" s="10" t="s">
        <v>439</v>
      </c>
      <c r="D127" s="10">
        <f>D128+D131+D135+D137+D140+D142+D144</f>
        <v>12442300</v>
      </c>
      <c r="E127" s="44">
        <f t="shared" si="3"/>
        <v>12195300</v>
      </c>
      <c r="F127" s="10">
        <f>F128+F131+F135+F137+F140+F142+F144</f>
        <v>9269300</v>
      </c>
      <c r="G127" s="10">
        <f>G128+G131+G135+G137+G140+G142+G144</f>
        <v>116000</v>
      </c>
      <c r="H127" s="10">
        <f>H128+H131+H135+H137+H140+H142+H144</f>
        <v>0</v>
      </c>
      <c r="I127" s="10">
        <f>I128+I131+I135+I137+I140+I142+I144</f>
        <v>247000</v>
      </c>
      <c r="J127" s="115"/>
    </row>
    <row r="128" spans="1:10" s="15" customFormat="1" ht="12.75">
      <c r="A128" s="16"/>
      <c r="B128" s="29">
        <v>75404</v>
      </c>
      <c r="C128" s="31" t="s">
        <v>162</v>
      </c>
      <c r="D128" s="12">
        <f>SUM(D129:D130)</f>
        <v>213000</v>
      </c>
      <c r="E128" s="34">
        <f>D128-I128</f>
        <v>0</v>
      </c>
      <c r="F128" s="12">
        <f>SUM(F129:F130)</f>
        <v>0</v>
      </c>
      <c r="G128" s="12">
        <f>SUM(G129:G130)</f>
        <v>0</v>
      </c>
      <c r="H128" s="12">
        <f>SUM(H129:H130)</f>
        <v>0</v>
      </c>
      <c r="I128" s="12">
        <f>SUM(I129:I130)</f>
        <v>213000</v>
      </c>
      <c r="J128" s="115"/>
    </row>
    <row r="129" spans="1:10" s="15" customFormat="1" ht="25.5">
      <c r="A129" s="16"/>
      <c r="B129" s="29"/>
      <c r="C129" s="40" t="s">
        <v>329</v>
      </c>
      <c r="D129" s="5">
        <v>100000</v>
      </c>
      <c r="E129" s="33">
        <f>D129-I129</f>
        <v>0</v>
      </c>
      <c r="F129" s="5"/>
      <c r="G129" s="5"/>
      <c r="H129" s="5"/>
      <c r="I129" s="5">
        <v>100000</v>
      </c>
      <c r="J129" s="115"/>
    </row>
    <row r="130" spans="1:10" s="15" customFormat="1" ht="25.5">
      <c r="A130" s="16"/>
      <c r="B130" s="29"/>
      <c r="C130" s="40" t="s">
        <v>330</v>
      </c>
      <c r="D130" s="5">
        <v>113000</v>
      </c>
      <c r="E130" s="33">
        <f>D130-I130</f>
        <v>0</v>
      </c>
      <c r="F130" s="5"/>
      <c r="G130" s="5"/>
      <c r="H130" s="5"/>
      <c r="I130" s="5">
        <v>113000</v>
      </c>
      <c r="J130" s="115"/>
    </row>
    <row r="131" spans="1:10" s="15" customFormat="1" ht="25.5">
      <c r="A131" s="16"/>
      <c r="B131" s="29">
        <v>75411</v>
      </c>
      <c r="C131" s="31" t="s">
        <v>483</v>
      </c>
      <c r="D131" s="12">
        <f>SUM(D132:D134)</f>
        <v>8523000</v>
      </c>
      <c r="E131" s="34">
        <f t="shared" si="3"/>
        <v>8489000</v>
      </c>
      <c r="F131" s="12">
        <f>SUM(F132:F134)</f>
        <v>6555400</v>
      </c>
      <c r="G131" s="12">
        <f>SUM(G132:G134)</f>
        <v>0</v>
      </c>
      <c r="H131" s="12">
        <f>SUM(H132:H134)</f>
        <v>0</v>
      </c>
      <c r="I131" s="12">
        <f>SUM(I132:I134)</f>
        <v>34000</v>
      </c>
      <c r="J131" s="115"/>
    </row>
    <row r="132" spans="1:10" s="15" customFormat="1" ht="38.25">
      <c r="A132" s="16"/>
      <c r="B132" s="29"/>
      <c r="C132" s="32" t="s">
        <v>341</v>
      </c>
      <c r="D132" s="5">
        <v>8489000</v>
      </c>
      <c r="E132" s="33">
        <f t="shared" si="3"/>
        <v>8489000</v>
      </c>
      <c r="F132" s="5">
        <v>6555400</v>
      </c>
      <c r="G132" s="5"/>
      <c r="H132" s="5"/>
      <c r="I132" s="5"/>
      <c r="J132" s="115"/>
    </row>
    <row r="133" spans="1:10" s="15" customFormat="1" ht="63.75">
      <c r="A133" s="16"/>
      <c r="B133" s="29"/>
      <c r="C133" s="32" t="s">
        <v>4</v>
      </c>
      <c r="D133" s="5">
        <v>22000</v>
      </c>
      <c r="E133" s="33">
        <f>D133-I133</f>
        <v>0</v>
      </c>
      <c r="F133" s="5"/>
      <c r="G133" s="5"/>
      <c r="H133" s="5"/>
      <c r="I133" s="5">
        <v>22000</v>
      </c>
      <c r="J133" s="115"/>
    </row>
    <row r="134" spans="1:10" s="15" customFormat="1" ht="63.75">
      <c r="A134" s="16"/>
      <c r="B134" s="29"/>
      <c r="C134" s="32" t="s">
        <v>573</v>
      </c>
      <c r="D134" s="5">
        <v>12000</v>
      </c>
      <c r="E134" s="33">
        <f t="shared" si="3"/>
        <v>0</v>
      </c>
      <c r="F134" s="5"/>
      <c r="G134" s="5"/>
      <c r="H134" s="5"/>
      <c r="I134" s="5">
        <v>12000</v>
      </c>
      <c r="J134" s="115"/>
    </row>
    <row r="135" spans="1:10" s="15" customFormat="1" ht="12.75">
      <c r="A135" s="16"/>
      <c r="B135" s="29">
        <v>75412</v>
      </c>
      <c r="C135" s="31" t="s">
        <v>484</v>
      </c>
      <c r="D135" s="12">
        <f>SUM(D136:D136)</f>
        <v>316000</v>
      </c>
      <c r="E135" s="34">
        <f aca="true" t="shared" si="5" ref="E135:E198">D135-I135</f>
        <v>316000</v>
      </c>
      <c r="F135" s="12">
        <f>SUM(F136:F136)</f>
        <v>67200</v>
      </c>
      <c r="G135" s="12">
        <f>SUM(G136:G136)</f>
        <v>0</v>
      </c>
      <c r="H135" s="12">
        <f>SUM(H136:H136)</f>
        <v>0</v>
      </c>
      <c r="I135" s="12">
        <f>SUM(I136:I136)</f>
        <v>0</v>
      </c>
      <c r="J135" s="115"/>
    </row>
    <row r="136" spans="1:10" s="8" customFormat="1" ht="12.75">
      <c r="A136" s="7"/>
      <c r="B136" s="27"/>
      <c r="C136" s="32" t="s">
        <v>457</v>
      </c>
      <c r="D136" s="5">
        <v>316000</v>
      </c>
      <c r="E136" s="33">
        <f t="shared" si="5"/>
        <v>316000</v>
      </c>
      <c r="F136" s="5">
        <v>67200</v>
      </c>
      <c r="G136" s="5"/>
      <c r="H136" s="5"/>
      <c r="I136" s="5"/>
      <c r="J136" s="115"/>
    </row>
    <row r="137" spans="1:10" s="15" customFormat="1" ht="12.75">
      <c r="A137" s="16"/>
      <c r="B137" s="29">
        <v>75414</v>
      </c>
      <c r="C137" s="31" t="s">
        <v>485</v>
      </c>
      <c r="D137" s="12">
        <f>SUM(D138:D139)</f>
        <v>10800</v>
      </c>
      <c r="E137" s="34">
        <f t="shared" si="5"/>
        <v>10800</v>
      </c>
      <c r="F137" s="12">
        <f>SUM(F138:F139)</f>
        <v>0</v>
      </c>
      <c r="G137" s="12">
        <f>SUM(G138:G139)</f>
        <v>0</v>
      </c>
      <c r="H137" s="12">
        <f>SUM(H138:H139)</f>
        <v>0</v>
      </c>
      <c r="I137" s="12">
        <f>SUM(I138:I139)</f>
        <v>0</v>
      </c>
      <c r="J137" s="115"/>
    </row>
    <row r="138" spans="1:10" s="15" customFormat="1" ht="12.75">
      <c r="A138" s="16"/>
      <c r="B138" s="29"/>
      <c r="C138" s="32" t="s">
        <v>457</v>
      </c>
      <c r="D138" s="5">
        <v>3800</v>
      </c>
      <c r="E138" s="33">
        <f t="shared" si="5"/>
        <v>3800</v>
      </c>
      <c r="F138" s="5"/>
      <c r="G138" s="5"/>
      <c r="H138" s="5"/>
      <c r="I138" s="5"/>
      <c r="J138" s="115"/>
    </row>
    <row r="139" spans="1:10" s="8" customFormat="1" ht="51">
      <c r="A139" s="7"/>
      <c r="B139" s="27"/>
      <c r="C139" s="32" t="s">
        <v>342</v>
      </c>
      <c r="D139" s="5">
        <v>7000</v>
      </c>
      <c r="E139" s="33">
        <f>D139-I139</f>
        <v>7000</v>
      </c>
      <c r="F139" s="5"/>
      <c r="G139" s="5"/>
      <c r="H139" s="5"/>
      <c r="I139" s="5"/>
      <c r="J139" s="115"/>
    </row>
    <row r="140" spans="1:10" s="15" customFormat="1" ht="13.5" customHeight="1">
      <c r="A140" s="16"/>
      <c r="B140" s="29">
        <v>75415</v>
      </c>
      <c r="C140" s="31" t="s">
        <v>295</v>
      </c>
      <c r="D140" s="12">
        <f>D141</f>
        <v>116000</v>
      </c>
      <c r="E140" s="34">
        <f t="shared" si="5"/>
        <v>116000</v>
      </c>
      <c r="F140" s="12">
        <f>F141</f>
        <v>0</v>
      </c>
      <c r="G140" s="12">
        <f>G141</f>
        <v>116000</v>
      </c>
      <c r="H140" s="12">
        <f>H141</f>
        <v>0</v>
      </c>
      <c r="I140" s="12">
        <f>I141</f>
        <v>0</v>
      </c>
      <c r="J140" s="115"/>
    </row>
    <row r="141" spans="1:10" s="8" customFormat="1" ht="12.75">
      <c r="A141" s="7"/>
      <c r="B141" s="27"/>
      <c r="C141" s="32" t="s">
        <v>375</v>
      </c>
      <c r="D141" s="5">
        <v>116000</v>
      </c>
      <c r="E141" s="33">
        <f t="shared" si="5"/>
        <v>116000</v>
      </c>
      <c r="F141" s="5"/>
      <c r="G141" s="5">
        <v>116000</v>
      </c>
      <c r="H141" s="5"/>
      <c r="I141" s="5"/>
      <c r="J141" s="115"/>
    </row>
    <row r="142" spans="1:10" s="15" customFormat="1" ht="12.75">
      <c r="A142" s="16"/>
      <c r="B142" s="29">
        <v>75416</v>
      </c>
      <c r="C142" s="31" t="s">
        <v>486</v>
      </c>
      <c r="D142" s="12">
        <f>SUM(D143:D143)</f>
        <v>3240000</v>
      </c>
      <c r="E142" s="34">
        <f t="shared" si="5"/>
        <v>3240000</v>
      </c>
      <c r="F142" s="12">
        <f>SUM(F143:F143)</f>
        <v>2645000</v>
      </c>
      <c r="G142" s="12">
        <f>SUM(G143:G143)</f>
        <v>0</v>
      </c>
      <c r="H142" s="12">
        <f>SUM(H143:H143)</f>
        <v>0</v>
      </c>
      <c r="I142" s="12">
        <f>SUM(I143:I143)</f>
        <v>0</v>
      </c>
      <c r="J142" s="115"/>
    </row>
    <row r="143" spans="1:10" s="8" customFormat="1" ht="12.75">
      <c r="A143" s="7"/>
      <c r="B143" s="27"/>
      <c r="C143" s="36" t="s">
        <v>300</v>
      </c>
      <c r="D143" s="5">
        <v>3240000</v>
      </c>
      <c r="E143" s="33">
        <f t="shared" si="5"/>
        <v>3240000</v>
      </c>
      <c r="F143" s="5">
        <v>2645000</v>
      </c>
      <c r="G143" s="5"/>
      <c r="H143" s="5"/>
      <c r="I143" s="5"/>
      <c r="J143" s="115"/>
    </row>
    <row r="144" spans="1:10" s="15" customFormat="1" ht="12.75">
      <c r="A144" s="16"/>
      <c r="B144" s="29">
        <v>75478</v>
      </c>
      <c r="C144" s="31" t="s">
        <v>396</v>
      </c>
      <c r="D144" s="12">
        <f>D145</f>
        <v>23500</v>
      </c>
      <c r="E144" s="34">
        <f t="shared" si="5"/>
        <v>23500</v>
      </c>
      <c r="F144" s="12">
        <f>F145</f>
        <v>1700</v>
      </c>
      <c r="G144" s="12">
        <f>G145</f>
        <v>0</v>
      </c>
      <c r="H144" s="12">
        <f>H145</f>
        <v>0</v>
      </c>
      <c r="I144" s="12">
        <f>I145</f>
        <v>0</v>
      </c>
      <c r="J144" s="115"/>
    </row>
    <row r="145" spans="1:10" s="8" customFormat="1" ht="12.75">
      <c r="A145" s="7"/>
      <c r="B145" s="27"/>
      <c r="C145" s="32" t="s">
        <v>457</v>
      </c>
      <c r="D145" s="5">
        <v>23500</v>
      </c>
      <c r="E145" s="33">
        <f t="shared" si="5"/>
        <v>23500</v>
      </c>
      <c r="F145" s="5">
        <v>1700</v>
      </c>
      <c r="G145" s="5"/>
      <c r="H145" s="5"/>
      <c r="I145" s="5"/>
      <c r="J145" s="115"/>
    </row>
    <row r="146" spans="1:10" s="15" customFormat="1" ht="51">
      <c r="A146" s="9">
        <v>756</v>
      </c>
      <c r="B146" s="25"/>
      <c r="C146" s="10" t="s">
        <v>215</v>
      </c>
      <c r="D146" s="10">
        <f>D147</f>
        <v>503000</v>
      </c>
      <c r="E146" s="44">
        <f t="shared" si="5"/>
        <v>503000</v>
      </c>
      <c r="F146" s="10">
        <f>F147</f>
        <v>78000</v>
      </c>
      <c r="G146" s="10">
        <f>G147</f>
        <v>0</v>
      </c>
      <c r="H146" s="10">
        <f>H147</f>
        <v>0</v>
      </c>
      <c r="I146" s="10">
        <f>I147</f>
        <v>0</v>
      </c>
      <c r="J146" s="115"/>
    </row>
    <row r="147" spans="1:10" s="15" customFormat="1" ht="25.5">
      <c r="A147" s="16"/>
      <c r="B147" s="29">
        <v>75647</v>
      </c>
      <c r="C147" s="31" t="s">
        <v>482</v>
      </c>
      <c r="D147" s="12">
        <f>SUM(D148:D149)</f>
        <v>503000</v>
      </c>
      <c r="E147" s="34">
        <f t="shared" si="5"/>
        <v>503000</v>
      </c>
      <c r="F147" s="12">
        <f>SUM(F148:F149)</f>
        <v>78000</v>
      </c>
      <c r="G147" s="12">
        <f>SUM(G148:G149)</f>
        <v>0</v>
      </c>
      <c r="H147" s="12">
        <f>SUM(H148:H149)</f>
        <v>0</v>
      </c>
      <c r="I147" s="12">
        <f>SUM(I148:I149)</f>
        <v>0</v>
      </c>
      <c r="J147" s="115"/>
    </row>
    <row r="148" spans="1:10" s="15" customFormat="1" ht="12.75">
      <c r="A148" s="16"/>
      <c r="B148" s="29"/>
      <c r="C148" s="32" t="s">
        <v>457</v>
      </c>
      <c r="D148" s="5">
        <v>353000</v>
      </c>
      <c r="E148" s="33">
        <f t="shared" si="5"/>
        <v>353000</v>
      </c>
      <c r="F148" s="5">
        <v>78000</v>
      </c>
      <c r="G148" s="5"/>
      <c r="H148" s="5"/>
      <c r="I148" s="5"/>
      <c r="J148" s="115"/>
    </row>
    <row r="149" spans="1:10" s="15" customFormat="1" ht="12.75">
      <c r="A149" s="16"/>
      <c r="B149" s="29"/>
      <c r="C149" s="32" t="s">
        <v>358</v>
      </c>
      <c r="D149" s="5">
        <v>150000</v>
      </c>
      <c r="E149" s="33">
        <f t="shared" si="5"/>
        <v>150000</v>
      </c>
      <c r="F149" s="5"/>
      <c r="G149" s="5"/>
      <c r="H149" s="5"/>
      <c r="I149" s="5"/>
      <c r="J149" s="115"/>
    </row>
    <row r="150" spans="1:10" s="15" customFormat="1" ht="20.25" customHeight="1">
      <c r="A150" s="9">
        <v>757</v>
      </c>
      <c r="B150" s="25"/>
      <c r="C150" s="10" t="s">
        <v>487</v>
      </c>
      <c r="D150" s="10">
        <f>D151</f>
        <v>5825500</v>
      </c>
      <c r="E150" s="44">
        <f t="shared" si="5"/>
        <v>5825500</v>
      </c>
      <c r="F150" s="10">
        <f>F151</f>
        <v>0</v>
      </c>
      <c r="G150" s="10">
        <f>G151</f>
        <v>0</v>
      </c>
      <c r="H150" s="10">
        <f>H151</f>
        <v>0</v>
      </c>
      <c r="I150" s="10">
        <f>I151</f>
        <v>0</v>
      </c>
      <c r="J150" s="115"/>
    </row>
    <row r="151" spans="1:10" s="15" customFormat="1" ht="38.25">
      <c r="A151" s="16"/>
      <c r="B151" s="29">
        <v>75702</v>
      </c>
      <c r="C151" s="31" t="s">
        <v>488</v>
      </c>
      <c r="D151" s="12">
        <f>SUM(D152:D152)</f>
        <v>5825500</v>
      </c>
      <c r="E151" s="34">
        <f t="shared" si="5"/>
        <v>5825500</v>
      </c>
      <c r="F151" s="12">
        <f>SUM(F152:F152)</f>
        <v>0</v>
      </c>
      <c r="G151" s="12">
        <f>SUM(G152:G152)</f>
        <v>0</v>
      </c>
      <c r="H151" s="12">
        <f>SUM(H152:H152)</f>
        <v>0</v>
      </c>
      <c r="I151" s="12">
        <f>SUM(I152:I152)</f>
        <v>0</v>
      </c>
      <c r="J151" s="115"/>
    </row>
    <row r="152" spans="1:10" s="8" customFormat="1" ht="12.75">
      <c r="A152" s="7"/>
      <c r="B152" s="27"/>
      <c r="C152" s="32" t="s">
        <v>457</v>
      </c>
      <c r="D152" s="5">
        <v>5825500</v>
      </c>
      <c r="E152" s="33">
        <f t="shared" si="5"/>
        <v>5825500</v>
      </c>
      <c r="F152" s="5"/>
      <c r="G152" s="5"/>
      <c r="H152" s="5"/>
      <c r="I152" s="5"/>
      <c r="J152" s="115"/>
    </row>
    <row r="153" spans="1:10" s="15" customFormat="1" ht="20.25" customHeight="1">
      <c r="A153" s="9">
        <v>758</v>
      </c>
      <c r="B153" s="25"/>
      <c r="C153" s="10" t="s">
        <v>440</v>
      </c>
      <c r="D153" s="10">
        <f>D154+D157</f>
        <v>22932614</v>
      </c>
      <c r="E153" s="44">
        <f t="shared" si="5"/>
        <v>12072614</v>
      </c>
      <c r="F153" s="10">
        <f>F154+F157</f>
        <v>0</v>
      </c>
      <c r="G153" s="10">
        <f>G154+G157</f>
        <v>0</v>
      </c>
      <c r="H153" s="10">
        <f>H154+H157</f>
        <v>0</v>
      </c>
      <c r="I153" s="10">
        <f>I154+I157</f>
        <v>10860000</v>
      </c>
      <c r="J153" s="115"/>
    </row>
    <row r="154" spans="1:10" s="15" customFormat="1" ht="12.75">
      <c r="A154" s="16"/>
      <c r="B154" s="29">
        <v>75818</v>
      </c>
      <c r="C154" s="31" t="s">
        <v>489</v>
      </c>
      <c r="D154" s="12">
        <f>D155+D156</f>
        <v>16030000</v>
      </c>
      <c r="E154" s="34">
        <f t="shared" si="5"/>
        <v>5170000</v>
      </c>
      <c r="F154" s="12">
        <f>F155+F156</f>
        <v>0</v>
      </c>
      <c r="G154" s="12">
        <f>G155+G156</f>
        <v>0</v>
      </c>
      <c r="H154" s="12">
        <f>H155+H156</f>
        <v>0</v>
      </c>
      <c r="I154" s="12">
        <f>I155+I156</f>
        <v>10860000</v>
      </c>
      <c r="J154" s="115"/>
    </row>
    <row r="155" spans="1:10" s="15" customFormat="1" ht="12.75">
      <c r="A155" s="16"/>
      <c r="B155" s="29"/>
      <c r="C155" s="32" t="s">
        <v>490</v>
      </c>
      <c r="D155" s="5">
        <v>2000000</v>
      </c>
      <c r="E155" s="33">
        <f t="shared" si="5"/>
        <v>2000000</v>
      </c>
      <c r="F155" s="5"/>
      <c r="G155" s="5"/>
      <c r="H155" s="5"/>
      <c r="I155" s="5"/>
      <c r="J155" s="115"/>
    </row>
    <row r="156" spans="1:11" s="15" customFormat="1" ht="12.75">
      <c r="A156" s="16"/>
      <c r="B156" s="29"/>
      <c r="C156" s="32" t="s">
        <v>491</v>
      </c>
      <c r="D156" s="5">
        <v>14030000</v>
      </c>
      <c r="E156" s="33">
        <f t="shared" si="5"/>
        <v>3170000</v>
      </c>
      <c r="F156" s="5"/>
      <c r="G156" s="5"/>
      <c r="H156" s="5"/>
      <c r="I156" s="5">
        <v>10860000</v>
      </c>
      <c r="J156" s="115"/>
      <c r="K156" s="114"/>
    </row>
    <row r="157" spans="1:10" s="15" customFormat="1" ht="25.5">
      <c r="A157" s="16"/>
      <c r="B157" s="29">
        <v>75832</v>
      </c>
      <c r="C157" s="31" t="s">
        <v>321</v>
      </c>
      <c r="D157" s="12">
        <f>D158</f>
        <v>6902614</v>
      </c>
      <c r="E157" s="34">
        <f t="shared" si="5"/>
        <v>6902614</v>
      </c>
      <c r="F157" s="12">
        <f>F158</f>
        <v>0</v>
      </c>
      <c r="G157" s="12">
        <f>G158</f>
        <v>0</v>
      </c>
      <c r="H157" s="12">
        <f>H158</f>
        <v>0</v>
      </c>
      <c r="I157" s="12">
        <f>I158</f>
        <v>0</v>
      </c>
      <c r="J157" s="115"/>
    </row>
    <row r="158" spans="1:10" s="15" customFormat="1" ht="12.75">
      <c r="A158" s="16"/>
      <c r="B158" s="29"/>
      <c r="C158" s="32" t="s">
        <v>322</v>
      </c>
      <c r="D158" s="5">
        <v>6902614</v>
      </c>
      <c r="E158" s="33">
        <f t="shared" si="5"/>
        <v>6902614</v>
      </c>
      <c r="F158" s="5"/>
      <c r="G158" s="5"/>
      <c r="H158" s="5"/>
      <c r="I158" s="5"/>
      <c r="J158" s="115"/>
    </row>
    <row r="159" spans="1:10" s="15" customFormat="1" ht="20.25" customHeight="1">
      <c r="A159" s="9">
        <v>801</v>
      </c>
      <c r="B159" s="25"/>
      <c r="C159" s="10" t="s">
        <v>492</v>
      </c>
      <c r="D159" s="10">
        <f>D160+D185+D188+D221+D223+D237+D239+D248+D257+D268+D270+D273+D276+D279+D281</f>
        <v>155756073</v>
      </c>
      <c r="E159" s="44">
        <f t="shared" si="5"/>
        <v>152073240</v>
      </c>
      <c r="F159" s="10">
        <f>F160+F185+F188+F221+F223+F237+F239+F248+F257+F268+F270+F273+F276+F279+F281</f>
        <v>117566790</v>
      </c>
      <c r="G159" s="10">
        <f>G160+G185+G188+G221+G223+G237+G239+G248+G257+G268+G270+G273+G276+G279+G281</f>
        <v>12041500</v>
      </c>
      <c r="H159" s="10">
        <f>H160+H185+H188+H221+H223+H237+H239+H248+H257+H268+H270+H273+H276+H279+H281</f>
        <v>220000</v>
      </c>
      <c r="I159" s="10">
        <f>I160+I185+I188+I221+I223+I237+I239+I248+I257+I268+I270+I273+I276+I279+I281</f>
        <v>3682833</v>
      </c>
      <c r="J159" s="115"/>
    </row>
    <row r="160" spans="1:10" s="15" customFormat="1" ht="12.75">
      <c r="A160" s="16"/>
      <c r="B160" s="29">
        <v>80101</v>
      </c>
      <c r="C160" s="31" t="s">
        <v>493</v>
      </c>
      <c r="D160" s="12">
        <f>SUM(D161:D184)</f>
        <v>37992133</v>
      </c>
      <c r="E160" s="49">
        <f t="shared" si="5"/>
        <v>36634300</v>
      </c>
      <c r="F160" s="12">
        <f>SUM(F161:F184)</f>
        <v>28762400</v>
      </c>
      <c r="G160" s="34">
        <f>SUM(G161:G184)</f>
        <v>1222300</v>
      </c>
      <c r="H160" s="12">
        <f>SUM(H161:H184)</f>
        <v>220000</v>
      </c>
      <c r="I160" s="12">
        <f>SUM(I161:I184)</f>
        <v>1357833</v>
      </c>
      <c r="J160" s="115"/>
    </row>
    <row r="161" spans="1:10" s="15" customFormat="1" ht="12.75">
      <c r="A161" s="7"/>
      <c r="B161" s="27"/>
      <c r="C161" s="32" t="s">
        <v>494</v>
      </c>
      <c r="D161" s="5">
        <v>2105200</v>
      </c>
      <c r="E161" s="33">
        <f t="shared" si="5"/>
        <v>2105200</v>
      </c>
      <c r="F161" s="5">
        <v>1780600</v>
      </c>
      <c r="G161" s="33"/>
      <c r="H161" s="5"/>
      <c r="I161" s="5"/>
      <c r="J161" s="115"/>
    </row>
    <row r="162" spans="1:10" s="15" customFormat="1" ht="12.75">
      <c r="A162" s="7"/>
      <c r="B162" s="27"/>
      <c r="C162" s="32" t="s">
        <v>495</v>
      </c>
      <c r="D162" s="5">
        <v>2521400</v>
      </c>
      <c r="E162" s="33">
        <f t="shared" si="5"/>
        <v>2521400</v>
      </c>
      <c r="F162" s="5">
        <v>2238300</v>
      </c>
      <c r="G162" s="33"/>
      <c r="H162" s="5"/>
      <c r="I162" s="5"/>
      <c r="J162" s="115"/>
    </row>
    <row r="163" spans="1:10" s="15" customFormat="1" ht="12.75">
      <c r="A163" s="7"/>
      <c r="B163" s="27"/>
      <c r="C163" s="32" t="s">
        <v>564</v>
      </c>
      <c r="D163" s="5">
        <v>220000</v>
      </c>
      <c r="E163" s="33">
        <f t="shared" si="5"/>
        <v>220000</v>
      </c>
      <c r="F163" s="5"/>
      <c r="G163" s="33"/>
      <c r="H163" s="5">
        <v>220000</v>
      </c>
      <c r="I163" s="5"/>
      <c r="J163" s="115"/>
    </row>
    <row r="164" spans="1:10" s="15" customFormat="1" ht="13.5" customHeight="1">
      <c r="A164" s="7"/>
      <c r="B164" s="27"/>
      <c r="C164" s="32" t="s">
        <v>496</v>
      </c>
      <c r="D164" s="5">
        <v>5183500</v>
      </c>
      <c r="E164" s="33">
        <f t="shared" si="5"/>
        <v>5183500</v>
      </c>
      <c r="F164" s="5">
        <v>4163200</v>
      </c>
      <c r="G164" s="33"/>
      <c r="H164" s="5"/>
      <c r="I164" s="5"/>
      <c r="J164" s="115"/>
    </row>
    <row r="165" spans="1:10" s="15" customFormat="1" ht="13.5" customHeight="1">
      <c r="A165" s="7"/>
      <c r="B165" s="27"/>
      <c r="C165" s="32" t="s">
        <v>562</v>
      </c>
      <c r="D165" s="5">
        <v>200000</v>
      </c>
      <c r="E165" s="33">
        <f t="shared" si="5"/>
        <v>0</v>
      </c>
      <c r="F165" s="5"/>
      <c r="G165" s="33"/>
      <c r="H165" s="5"/>
      <c r="I165" s="5">
        <v>200000</v>
      </c>
      <c r="J165" s="115"/>
    </row>
    <row r="166" spans="1:10" s="15" customFormat="1" ht="12.75">
      <c r="A166" s="7"/>
      <c r="B166" s="27"/>
      <c r="C166" s="32" t="s">
        <v>497</v>
      </c>
      <c r="D166" s="5">
        <v>805400</v>
      </c>
      <c r="E166" s="33">
        <f t="shared" si="5"/>
        <v>805400</v>
      </c>
      <c r="F166" s="5">
        <v>653400</v>
      </c>
      <c r="G166" s="33"/>
      <c r="H166" s="5"/>
      <c r="I166" s="5"/>
      <c r="J166" s="115"/>
    </row>
    <row r="167" spans="1:10" s="15" customFormat="1" ht="12.75">
      <c r="A167" s="7"/>
      <c r="B167" s="27"/>
      <c r="C167" s="32" t="s">
        <v>498</v>
      </c>
      <c r="D167" s="5">
        <v>1389200</v>
      </c>
      <c r="E167" s="33">
        <f t="shared" si="5"/>
        <v>1389200</v>
      </c>
      <c r="F167" s="5">
        <v>1148500</v>
      </c>
      <c r="G167" s="33"/>
      <c r="H167" s="5"/>
      <c r="I167" s="5"/>
      <c r="J167" s="115"/>
    </row>
    <row r="168" spans="1:10" s="15" customFormat="1" ht="12.75">
      <c r="A168" s="7"/>
      <c r="B168" s="27"/>
      <c r="C168" s="32" t="s">
        <v>499</v>
      </c>
      <c r="D168" s="5">
        <v>977400</v>
      </c>
      <c r="E168" s="33">
        <f t="shared" si="5"/>
        <v>977400</v>
      </c>
      <c r="F168" s="5">
        <v>752000</v>
      </c>
      <c r="G168" s="33"/>
      <c r="H168" s="5"/>
      <c r="I168" s="5"/>
      <c r="J168" s="115"/>
    </row>
    <row r="169" spans="1:10" s="15" customFormat="1" ht="12.75">
      <c r="A169" s="7"/>
      <c r="B169" s="27"/>
      <c r="C169" s="32" t="s">
        <v>500</v>
      </c>
      <c r="D169" s="5">
        <v>927500</v>
      </c>
      <c r="E169" s="33">
        <f t="shared" si="5"/>
        <v>927500</v>
      </c>
      <c r="F169" s="5">
        <v>750000</v>
      </c>
      <c r="G169" s="33"/>
      <c r="H169" s="5"/>
      <c r="I169" s="5"/>
      <c r="J169" s="115"/>
    </row>
    <row r="170" spans="1:10" s="15" customFormat="1" ht="12.75">
      <c r="A170" s="7"/>
      <c r="B170" s="27"/>
      <c r="C170" s="32" t="s">
        <v>501</v>
      </c>
      <c r="D170" s="5">
        <v>1934000</v>
      </c>
      <c r="E170" s="33">
        <f t="shared" si="5"/>
        <v>1934000</v>
      </c>
      <c r="F170" s="5">
        <v>1644400</v>
      </c>
      <c r="G170" s="33"/>
      <c r="H170" s="5"/>
      <c r="I170" s="5"/>
      <c r="J170" s="115"/>
    </row>
    <row r="171" spans="1:10" s="15" customFormat="1" ht="12.75">
      <c r="A171" s="7"/>
      <c r="B171" s="27"/>
      <c r="C171" s="32" t="s">
        <v>502</v>
      </c>
      <c r="D171" s="5">
        <v>3484600</v>
      </c>
      <c r="E171" s="33">
        <f t="shared" si="5"/>
        <v>3484600</v>
      </c>
      <c r="F171" s="5">
        <v>2884400</v>
      </c>
      <c r="G171" s="33"/>
      <c r="H171" s="5"/>
      <c r="I171" s="5"/>
      <c r="J171" s="115"/>
    </row>
    <row r="172" spans="1:10" s="15" customFormat="1" ht="25.5">
      <c r="A172" s="7"/>
      <c r="B172" s="27"/>
      <c r="C172" s="45" t="s">
        <v>560</v>
      </c>
      <c r="D172" s="5">
        <v>15000</v>
      </c>
      <c r="E172" s="33">
        <f t="shared" si="5"/>
        <v>0</v>
      </c>
      <c r="F172" s="5"/>
      <c r="G172" s="33"/>
      <c r="H172" s="5"/>
      <c r="I172" s="5">
        <v>15000</v>
      </c>
      <c r="J172" s="115"/>
    </row>
    <row r="173" spans="1:10" s="15" customFormat="1" ht="12.75">
      <c r="A173" s="7"/>
      <c r="B173" s="27"/>
      <c r="C173" s="32" t="s">
        <v>503</v>
      </c>
      <c r="D173" s="5">
        <v>3071000</v>
      </c>
      <c r="E173" s="33">
        <f t="shared" si="5"/>
        <v>3071000</v>
      </c>
      <c r="F173" s="5">
        <v>2512400</v>
      </c>
      <c r="G173" s="33"/>
      <c r="H173" s="5"/>
      <c r="I173" s="5"/>
      <c r="J173" s="115"/>
    </row>
    <row r="174" spans="1:10" s="15" customFormat="1" ht="12.75">
      <c r="A174" s="7"/>
      <c r="B174" s="27"/>
      <c r="C174" s="32" t="s">
        <v>504</v>
      </c>
      <c r="D174" s="5">
        <v>1540100</v>
      </c>
      <c r="E174" s="33">
        <f t="shared" si="5"/>
        <v>1540100</v>
      </c>
      <c r="F174" s="5">
        <v>1184200</v>
      </c>
      <c r="G174" s="33"/>
      <c r="H174" s="5"/>
      <c r="I174" s="5"/>
      <c r="J174" s="115"/>
    </row>
    <row r="175" spans="1:10" s="15" customFormat="1" ht="12.75">
      <c r="A175" s="7"/>
      <c r="B175" s="27"/>
      <c r="C175" s="32" t="s">
        <v>505</v>
      </c>
      <c r="D175" s="5">
        <v>1806900</v>
      </c>
      <c r="E175" s="33">
        <f t="shared" si="5"/>
        <v>1806900</v>
      </c>
      <c r="F175" s="5">
        <v>1477000</v>
      </c>
      <c r="G175" s="33"/>
      <c r="H175" s="5"/>
      <c r="I175" s="5"/>
      <c r="J175" s="115"/>
    </row>
    <row r="176" spans="1:10" s="15" customFormat="1" ht="12.75">
      <c r="A176" s="7"/>
      <c r="B176" s="27"/>
      <c r="C176" s="32" t="s">
        <v>39</v>
      </c>
      <c r="D176" s="5">
        <v>1142833</v>
      </c>
      <c r="E176" s="33">
        <f t="shared" si="5"/>
        <v>0</v>
      </c>
      <c r="F176" s="5"/>
      <c r="G176" s="33"/>
      <c r="H176" s="5"/>
      <c r="I176" s="5">
        <v>1142833</v>
      </c>
      <c r="J176" s="115"/>
    </row>
    <row r="177" spans="1:10" s="15" customFormat="1" ht="12.75">
      <c r="A177" s="7"/>
      <c r="B177" s="27"/>
      <c r="C177" s="32" t="s">
        <v>506</v>
      </c>
      <c r="D177" s="5">
        <v>2380600</v>
      </c>
      <c r="E177" s="33">
        <f t="shared" si="5"/>
        <v>2380600</v>
      </c>
      <c r="F177" s="5">
        <v>2068000</v>
      </c>
      <c r="G177" s="33"/>
      <c r="H177" s="5"/>
      <c r="I177" s="5"/>
      <c r="J177" s="115"/>
    </row>
    <row r="178" spans="1:10" s="15" customFormat="1" ht="12.75">
      <c r="A178" s="7"/>
      <c r="B178" s="27"/>
      <c r="C178" s="32" t="s">
        <v>507</v>
      </c>
      <c r="D178" s="5">
        <v>2161900</v>
      </c>
      <c r="E178" s="33">
        <f t="shared" si="5"/>
        <v>2161900</v>
      </c>
      <c r="F178" s="5">
        <v>1750300</v>
      </c>
      <c r="G178" s="33"/>
      <c r="H178" s="5"/>
      <c r="I178" s="5"/>
      <c r="J178" s="115"/>
    </row>
    <row r="179" spans="1:10" s="15" customFormat="1" ht="12.75">
      <c r="A179" s="7"/>
      <c r="B179" s="27"/>
      <c r="C179" s="32" t="s">
        <v>508</v>
      </c>
      <c r="D179" s="5">
        <v>629700</v>
      </c>
      <c r="E179" s="33">
        <f t="shared" si="5"/>
        <v>629700</v>
      </c>
      <c r="F179" s="5">
        <v>539800</v>
      </c>
      <c r="G179" s="33"/>
      <c r="H179" s="5"/>
      <c r="I179" s="5"/>
      <c r="J179" s="115"/>
    </row>
    <row r="180" spans="1:10" s="15" customFormat="1" ht="12.75">
      <c r="A180" s="7"/>
      <c r="B180" s="27"/>
      <c r="C180" s="32" t="s">
        <v>509</v>
      </c>
      <c r="D180" s="5">
        <v>705100</v>
      </c>
      <c r="E180" s="33">
        <f t="shared" si="5"/>
        <v>705100</v>
      </c>
      <c r="F180" s="5">
        <v>581400</v>
      </c>
      <c r="G180" s="33"/>
      <c r="H180" s="5"/>
      <c r="I180" s="5"/>
      <c r="J180" s="115"/>
    </row>
    <row r="181" spans="1:10" s="15" customFormat="1" ht="25.5">
      <c r="A181" s="7"/>
      <c r="B181" s="27"/>
      <c r="C181" s="32" t="s">
        <v>309</v>
      </c>
      <c r="D181" s="5">
        <v>896500</v>
      </c>
      <c r="E181" s="33">
        <f t="shared" si="5"/>
        <v>896500</v>
      </c>
      <c r="F181" s="5">
        <v>704800</v>
      </c>
      <c r="G181" s="33"/>
      <c r="H181" s="5"/>
      <c r="I181" s="5"/>
      <c r="J181" s="115"/>
    </row>
    <row r="182" spans="1:10" s="15" customFormat="1" ht="12.75">
      <c r="A182" s="7"/>
      <c r="B182" s="27"/>
      <c r="C182" s="32" t="s">
        <v>510</v>
      </c>
      <c r="D182" s="5">
        <v>2422000</v>
      </c>
      <c r="E182" s="33">
        <f t="shared" si="5"/>
        <v>2422000</v>
      </c>
      <c r="F182" s="5">
        <v>1929700</v>
      </c>
      <c r="G182" s="33"/>
      <c r="H182" s="5"/>
      <c r="I182" s="5"/>
      <c r="J182" s="115"/>
    </row>
    <row r="183" spans="1:10" s="15" customFormat="1" ht="12.75">
      <c r="A183" s="7"/>
      <c r="B183" s="27"/>
      <c r="C183" s="32" t="s">
        <v>150</v>
      </c>
      <c r="D183" s="5">
        <v>250000</v>
      </c>
      <c r="E183" s="33">
        <f t="shared" si="5"/>
        <v>250000</v>
      </c>
      <c r="F183" s="5"/>
      <c r="G183" s="33"/>
      <c r="H183" s="5"/>
      <c r="I183" s="5"/>
      <c r="J183" s="115"/>
    </row>
    <row r="184" spans="1:10" s="15" customFormat="1" ht="12.75">
      <c r="A184" s="7"/>
      <c r="B184" s="27"/>
      <c r="C184" s="45" t="s">
        <v>380</v>
      </c>
      <c r="D184" s="5">
        <v>1222300</v>
      </c>
      <c r="E184" s="33">
        <f>D184-I184</f>
        <v>1222300</v>
      </c>
      <c r="F184" s="5"/>
      <c r="G184" s="33">
        <v>1222300</v>
      </c>
      <c r="H184" s="5"/>
      <c r="I184" s="5"/>
      <c r="J184" s="115"/>
    </row>
    <row r="185" spans="1:10" s="15" customFormat="1" ht="12.75">
      <c r="A185" s="7"/>
      <c r="B185" s="29">
        <v>80102</v>
      </c>
      <c r="C185" s="46" t="s">
        <v>511</v>
      </c>
      <c r="D185" s="12">
        <f>SUM(D186:D187)</f>
        <v>3747500</v>
      </c>
      <c r="E185" s="34">
        <f t="shared" si="5"/>
        <v>3747500</v>
      </c>
      <c r="F185" s="12">
        <f>SUM(F186:F187)</f>
        <v>3251000</v>
      </c>
      <c r="G185" s="34">
        <f>SUM(G186:G187)</f>
        <v>0</v>
      </c>
      <c r="H185" s="12">
        <f>SUM(H186:H187)</f>
        <v>0</v>
      </c>
      <c r="I185" s="12">
        <f>SUM(I186:I187)</f>
        <v>0</v>
      </c>
      <c r="J185" s="115"/>
    </row>
    <row r="186" spans="1:10" s="15" customFormat="1" ht="25.5">
      <c r="A186" s="7"/>
      <c r="B186" s="27"/>
      <c r="C186" s="45" t="s">
        <v>512</v>
      </c>
      <c r="D186" s="5">
        <v>3104200</v>
      </c>
      <c r="E186" s="33">
        <f t="shared" si="5"/>
        <v>3104200</v>
      </c>
      <c r="F186" s="5">
        <v>2740900</v>
      </c>
      <c r="G186" s="33"/>
      <c r="H186" s="5"/>
      <c r="I186" s="5"/>
      <c r="J186" s="115"/>
    </row>
    <row r="187" spans="1:10" s="15" customFormat="1" ht="25.5">
      <c r="A187" s="7"/>
      <c r="B187" s="27"/>
      <c r="C187" s="45" t="s">
        <v>513</v>
      </c>
      <c r="D187" s="5">
        <v>643300</v>
      </c>
      <c r="E187" s="33">
        <f>D187-I187</f>
        <v>643300</v>
      </c>
      <c r="F187" s="5">
        <v>510100</v>
      </c>
      <c r="G187" s="33"/>
      <c r="H187" s="5"/>
      <c r="I187" s="5"/>
      <c r="J187" s="115"/>
    </row>
    <row r="188" spans="1:10" s="15" customFormat="1" ht="12.75">
      <c r="A188" s="16"/>
      <c r="B188" s="29">
        <v>80104</v>
      </c>
      <c r="C188" s="31" t="s">
        <v>252</v>
      </c>
      <c r="D188" s="12">
        <f>SUM(D189:D220)</f>
        <v>20776100</v>
      </c>
      <c r="E188" s="34">
        <f t="shared" si="5"/>
        <v>20776100</v>
      </c>
      <c r="F188" s="12">
        <f>SUM(F189:F220)</f>
        <v>18293700</v>
      </c>
      <c r="G188" s="34">
        <f>SUM(G189:G220)</f>
        <v>1466800</v>
      </c>
      <c r="H188" s="12">
        <f>SUM(H189:H220)</f>
        <v>0</v>
      </c>
      <c r="I188" s="12">
        <f>SUM(I189:I220)</f>
        <v>0</v>
      </c>
      <c r="J188" s="115"/>
    </row>
    <row r="189" spans="1:10" s="15" customFormat="1" ht="12.75">
      <c r="A189" s="7"/>
      <c r="B189" s="27"/>
      <c r="C189" s="32" t="s">
        <v>253</v>
      </c>
      <c r="D189" s="5">
        <v>602000</v>
      </c>
      <c r="E189" s="33">
        <f t="shared" si="5"/>
        <v>602000</v>
      </c>
      <c r="F189" s="5">
        <v>575800</v>
      </c>
      <c r="G189" s="33"/>
      <c r="H189" s="5"/>
      <c r="I189" s="5"/>
      <c r="J189" s="115"/>
    </row>
    <row r="190" spans="1:10" s="15" customFormat="1" ht="12.75">
      <c r="A190" s="7"/>
      <c r="B190" s="27"/>
      <c r="C190" s="32" t="s">
        <v>254</v>
      </c>
      <c r="D190" s="5">
        <v>675900</v>
      </c>
      <c r="E190" s="33">
        <f t="shared" si="5"/>
        <v>675900</v>
      </c>
      <c r="F190" s="5">
        <v>644500</v>
      </c>
      <c r="G190" s="33"/>
      <c r="H190" s="5"/>
      <c r="I190" s="5"/>
      <c r="J190" s="115"/>
    </row>
    <row r="191" spans="1:10" s="15" customFormat="1" ht="12.75">
      <c r="A191" s="7"/>
      <c r="B191" s="27"/>
      <c r="C191" s="32" t="s">
        <v>178</v>
      </c>
      <c r="D191" s="5">
        <v>595900</v>
      </c>
      <c r="E191" s="33">
        <f t="shared" si="5"/>
        <v>595900</v>
      </c>
      <c r="F191" s="5">
        <v>571100</v>
      </c>
      <c r="G191" s="33"/>
      <c r="H191" s="5"/>
      <c r="I191" s="5"/>
      <c r="J191" s="115"/>
    </row>
    <row r="192" spans="1:10" s="15" customFormat="1" ht="12.75">
      <c r="A192" s="7"/>
      <c r="B192" s="27"/>
      <c r="C192" s="32" t="s">
        <v>179</v>
      </c>
      <c r="D192" s="5">
        <v>572500</v>
      </c>
      <c r="E192" s="33">
        <f t="shared" si="5"/>
        <v>572500</v>
      </c>
      <c r="F192" s="5">
        <v>545000</v>
      </c>
      <c r="G192" s="33"/>
      <c r="H192" s="5"/>
      <c r="I192" s="5"/>
      <c r="J192" s="115"/>
    </row>
    <row r="193" spans="1:10" s="15" customFormat="1" ht="12.75">
      <c r="A193" s="7"/>
      <c r="B193" s="27"/>
      <c r="C193" s="32" t="s">
        <v>180</v>
      </c>
      <c r="D193" s="5">
        <v>590200</v>
      </c>
      <c r="E193" s="33">
        <f t="shared" si="5"/>
        <v>590200</v>
      </c>
      <c r="F193" s="5">
        <v>565000</v>
      </c>
      <c r="G193" s="33"/>
      <c r="H193" s="5"/>
      <c r="I193" s="5"/>
      <c r="J193" s="115"/>
    </row>
    <row r="194" spans="1:10" s="15" customFormat="1" ht="12.75">
      <c r="A194" s="7"/>
      <c r="B194" s="27"/>
      <c r="C194" s="32" t="s">
        <v>255</v>
      </c>
      <c r="D194" s="5">
        <v>907200</v>
      </c>
      <c r="E194" s="33">
        <f t="shared" si="5"/>
        <v>907200</v>
      </c>
      <c r="F194" s="5">
        <v>841200</v>
      </c>
      <c r="G194" s="33"/>
      <c r="H194" s="5"/>
      <c r="I194" s="5"/>
      <c r="J194" s="115"/>
    </row>
    <row r="195" spans="1:10" s="15" customFormat="1" ht="12.75">
      <c r="A195" s="7"/>
      <c r="B195" s="27"/>
      <c r="C195" s="32" t="s">
        <v>184</v>
      </c>
      <c r="D195" s="5">
        <v>717700</v>
      </c>
      <c r="E195" s="33">
        <f t="shared" si="5"/>
        <v>717700</v>
      </c>
      <c r="F195" s="5">
        <v>685900</v>
      </c>
      <c r="G195" s="33"/>
      <c r="H195" s="5"/>
      <c r="I195" s="5"/>
      <c r="J195" s="115"/>
    </row>
    <row r="196" spans="1:10" s="15" customFormat="1" ht="12.75">
      <c r="A196" s="7"/>
      <c r="B196" s="27"/>
      <c r="C196" s="32" t="s">
        <v>185</v>
      </c>
      <c r="D196" s="5">
        <v>348600</v>
      </c>
      <c r="E196" s="33">
        <f t="shared" si="5"/>
        <v>348600</v>
      </c>
      <c r="F196" s="5">
        <v>332300</v>
      </c>
      <c r="G196" s="33"/>
      <c r="H196" s="5"/>
      <c r="I196" s="5"/>
      <c r="J196" s="115"/>
    </row>
    <row r="197" spans="1:10" s="15" customFormat="1" ht="12.75">
      <c r="A197" s="7"/>
      <c r="B197" s="27"/>
      <c r="C197" s="32" t="s">
        <v>408</v>
      </c>
      <c r="D197" s="5">
        <v>324500</v>
      </c>
      <c r="E197" s="33">
        <f t="shared" si="5"/>
        <v>324500</v>
      </c>
      <c r="F197" s="5">
        <v>312100</v>
      </c>
      <c r="G197" s="33"/>
      <c r="H197" s="5"/>
      <c r="I197" s="5"/>
      <c r="J197" s="115"/>
    </row>
    <row r="198" spans="1:10" s="15" customFormat="1" ht="12.75">
      <c r="A198" s="7"/>
      <c r="B198" s="27"/>
      <c r="C198" s="32" t="s">
        <v>186</v>
      </c>
      <c r="D198" s="5">
        <v>853100</v>
      </c>
      <c r="E198" s="33">
        <f t="shared" si="5"/>
        <v>853100</v>
      </c>
      <c r="F198" s="5">
        <v>808900</v>
      </c>
      <c r="G198" s="33"/>
      <c r="H198" s="5"/>
      <c r="I198" s="5"/>
      <c r="J198" s="115"/>
    </row>
    <row r="199" spans="1:10" s="15" customFormat="1" ht="12.75">
      <c r="A199" s="7"/>
      <c r="B199" s="27"/>
      <c r="C199" s="32" t="s">
        <v>187</v>
      </c>
      <c r="D199" s="5">
        <v>680700</v>
      </c>
      <c r="E199" s="33">
        <f aca="true" t="shared" si="6" ref="E199:E262">D199-I199</f>
        <v>680700</v>
      </c>
      <c r="F199" s="5">
        <v>653900</v>
      </c>
      <c r="G199" s="33"/>
      <c r="H199" s="5"/>
      <c r="I199" s="5"/>
      <c r="J199" s="115"/>
    </row>
    <row r="200" spans="1:10" s="15" customFormat="1" ht="12.75">
      <c r="A200" s="7"/>
      <c r="B200" s="27"/>
      <c r="C200" s="32" t="s">
        <v>256</v>
      </c>
      <c r="D200" s="5">
        <v>498700</v>
      </c>
      <c r="E200" s="33">
        <f t="shared" si="6"/>
        <v>498700</v>
      </c>
      <c r="F200" s="5">
        <v>467100</v>
      </c>
      <c r="G200" s="33"/>
      <c r="H200" s="5"/>
      <c r="I200" s="5"/>
      <c r="J200" s="115"/>
    </row>
    <row r="201" spans="1:10" s="15" customFormat="1" ht="12.75">
      <c r="A201" s="7"/>
      <c r="B201" s="27"/>
      <c r="C201" s="32" t="s">
        <v>188</v>
      </c>
      <c r="D201" s="5">
        <v>563400</v>
      </c>
      <c r="E201" s="33">
        <f t="shared" si="6"/>
        <v>563400</v>
      </c>
      <c r="F201" s="5">
        <v>536500</v>
      </c>
      <c r="G201" s="33"/>
      <c r="H201" s="5"/>
      <c r="I201" s="5"/>
      <c r="J201" s="115"/>
    </row>
    <row r="202" spans="1:10" s="15" customFormat="1" ht="12.75">
      <c r="A202" s="7"/>
      <c r="B202" s="27"/>
      <c r="C202" s="32" t="s">
        <v>189</v>
      </c>
      <c r="D202" s="5">
        <v>647000</v>
      </c>
      <c r="E202" s="33">
        <f t="shared" si="6"/>
        <v>647000</v>
      </c>
      <c r="F202" s="5">
        <v>617900</v>
      </c>
      <c r="G202" s="33"/>
      <c r="H202" s="5"/>
      <c r="I202" s="5"/>
      <c r="J202" s="115"/>
    </row>
    <row r="203" spans="1:10" s="15" customFormat="1" ht="12.75">
      <c r="A203" s="7"/>
      <c r="B203" s="27"/>
      <c r="C203" s="32" t="s">
        <v>257</v>
      </c>
      <c r="D203" s="5">
        <v>604600</v>
      </c>
      <c r="E203" s="33">
        <f t="shared" si="6"/>
        <v>604600</v>
      </c>
      <c r="F203" s="5">
        <v>578300</v>
      </c>
      <c r="G203" s="33"/>
      <c r="H203" s="5"/>
      <c r="I203" s="5"/>
      <c r="J203" s="115"/>
    </row>
    <row r="204" spans="1:10" s="15" customFormat="1" ht="12.75">
      <c r="A204" s="7" t="s">
        <v>258</v>
      </c>
      <c r="B204" s="27"/>
      <c r="C204" s="32" t="s">
        <v>190</v>
      </c>
      <c r="D204" s="5">
        <v>569000</v>
      </c>
      <c r="E204" s="33">
        <f t="shared" si="6"/>
        <v>569000</v>
      </c>
      <c r="F204" s="5">
        <v>542300</v>
      </c>
      <c r="G204" s="33"/>
      <c r="H204" s="5"/>
      <c r="I204" s="5"/>
      <c r="J204" s="115"/>
    </row>
    <row r="205" spans="1:10" s="15" customFormat="1" ht="12.75">
      <c r="A205" s="7"/>
      <c r="B205" s="27"/>
      <c r="C205" s="32" t="s">
        <v>191</v>
      </c>
      <c r="D205" s="5">
        <v>467700</v>
      </c>
      <c r="E205" s="33">
        <f t="shared" si="6"/>
        <v>467700</v>
      </c>
      <c r="F205" s="5">
        <v>448500</v>
      </c>
      <c r="G205" s="33"/>
      <c r="H205" s="5"/>
      <c r="I205" s="5"/>
      <c r="J205" s="115"/>
    </row>
    <row r="206" spans="1:10" s="15" customFormat="1" ht="12.75">
      <c r="A206" s="7"/>
      <c r="B206" s="27"/>
      <c r="C206" s="32" t="s">
        <v>192</v>
      </c>
      <c r="D206" s="5">
        <v>568100</v>
      </c>
      <c r="E206" s="33">
        <f t="shared" si="6"/>
        <v>568100</v>
      </c>
      <c r="F206" s="5">
        <v>543900</v>
      </c>
      <c r="G206" s="33"/>
      <c r="H206" s="5"/>
      <c r="I206" s="5"/>
      <c r="J206" s="115"/>
    </row>
    <row r="207" spans="1:10" s="15" customFormat="1" ht="12.75">
      <c r="A207" s="7"/>
      <c r="B207" s="27"/>
      <c r="C207" s="32" t="s">
        <v>193</v>
      </c>
      <c r="D207" s="5">
        <v>331900</v>
      </c>
      <c r="E207" s="33">
        <f t="shared" si="6"/>
        <v>331900</v>
      </c>
      <c r="F207" s="5">
        <v>317600</v>
      </c>
      <c r="G207" s="33"/>
      <c r="H207" s="5"/>
      <c r="I207" s="5"/>
      <c r="J207" s="115"/>
    </row>
    <row r="208" spans="1:10" s="15" customFormat="1" ht="12.75">
      <c r="A208" s="7"/>
      <c r="B208" s="27"/>
      <c r="C208" s="32" t="s">
        <v>259</v>
      </c>
      <c r="D208" s="5">
        <v>436100</v>
      </c>
      <c r="E208" s="33">
        <f t="shared" si="6"/>
        <v>436100</v>
      </c>
      <c r="F208" s="5">
        <v>419800</v>
      </c>
      <c r="G208" s="33"/>
      <c r="H208" s="5"/>
      <c r="I208" s="5"/>
      <c r="J208" s="115"/>
    </row>
    <row r="209" spans="1:10" s="15" customFormat="1" ht="25.5">
      <c r="A209" s="7"/>
      <c r="B209" s="27"/>
      <c r="C209" s="32" t="s">
        <v>310</v>
      </c>
      <c r="D209" s="5">
        <v>320500</v>
      </c>
      <c r="E209" s="33">
        <f t="shared" si="6"/>
        <v>320500</v>
      </c>
      <c r="F209" s="5">
        <v>305600</v>
      </c>
      <c r="G209" s="33"/>
      <c r="H209" s="5"/>
      <c r="I209" s="5"/>
      <c r="J209" s="115"/>
    </row>
    <row r="210" spans="1:10" s="15" customFormat="1" ht="12.75">
      <c r="A210" s="7"/>
      <c r="B210" s="27"/>
      <c r="C210" s="32" t="s">
        <v>381</v>
      </c>
      <c r="D210" s="5">
        <v>577500</v>
      </c>
      <c r="E210" s="33">
        <f t="shared" si="6"/>
        <v>577500</v>
      </c>
      <c r="F210" s="5">
        <v>553200</v>
      </c>
      <c r="G210" s="33"/>
      <c r="H210" s="5"/>
      <c r="I210" s="5"/>
      <c r="J210" s="115"/>
    </row>
    <row r="211" spans="1:10" s="15" customFormat="1" ht="12.75">
      <c r="A211" s="7"/>
      <c r="B211" s="27"/>
      <c r="C211" s="32" t="s">
        <v>260</v>
      </c>
      <c r="D211" s="5">
        <v>486800</v>
      </c>
      <c r="E211" s="33">
        <f t="shared" si="6"/>
        <v>486800</v>
      </c>
      <c r="F211" s="5">
        <v>461100</v>
      </c>
      <c r="G211" s="33"/>
      <c r="H211" s="5"/>
      <c r="I211" s="5"/>
      <c r="J211" s="115"/>
    </row>
    <row r="212" spans="1:10" s="15" customFormat="1" ht="12.75">
      <c r="A212" s="7"/>
      <c r="B212" s="27"/>
      <c r="C212" s="32" t="s">
        <v>194</v>
      </c>
      <c r="D212" s="5">
        <v>609900</v>
      </c>
      <c r="E212" s="33">
        <f t="shared" si="6"/>
        <v>609900</v>
      </c>
      <c r="F212" s="5">
        <v>586100</v>
      </c>
      <c r="G212" s="33"/>
      <c r="H212" s="5"/>
      <c r="I212" s="5"/>
      <c r="J212" s="115"/>
    </row>
    <row r="213" spans="1:10" s="15" customFormat="1" ht="12.75">
      <c r="A213" s="7"/>
      <c r="B213" s="27"/>
      <c r="C213" s="32" t="s">
        <v>195</v>
      </c>
      <c r="D213" s="5">
        <v>624700</v>
      </c>
      <c r="E213" s="33">
        <f t="shared" si="6"/>
        <v>624700</v>
      </c>
      <c r="F213" s="5">
        <v>595700</v>
      </c>
      <c r="G213" s="33"/>
      <c r="H213" s="5"/>
      <c r="I213" s="5"/>
      <c r="J213" s="115"/>
    </row>
    <row r="214" spans="1:10" s="15" customFormat="1" ht="12.75">
      <c r="A214" s="7"/>
      <c r="B214" s="27"/>
      <c r="C214" s="32" t="s">
        <v>196</v>
      </c>
      <c r="D214" s="5">
        <v>534500</v>
      </c>
      <c r="E214" s="33">
        <f t="shared" si="6"/>
        <v>534500</v>
      </c>
      <c r="F214" s="5">
        <v>443200</v>
      </c>
      <c r="G214" s="33"/>
      <c r="H214" s="5"/>
      <c r="I214" s="5"/>
      <c r="J214" s="115"/>
    </row>
    <row r="215" spans="1:10" s="15" customFormat="1" ht="12.75">
      <c r="A215" s="7"/>
      <c r="B215" s="27"/>
      <c r="C215" s="32" t="s">
        <v>261</v>
      </c>
      <c r="D215" s="5">
        <v>307100</v>
      </c>
      <c r="E215" s="33">
        <f t="shared" si="6"/>
        <v>307100</v>
      </c>
      <c r="F215" s="5">
        <v>291800</v>
      </c>
      <c r="G215" s="33"/>
      <c r="H215" s="5"/>
      <c r="I215" s="5"/>
      <c r="J215" s="115"/>
    </row>
    <row r="216" spans="1:10" s="15" customFormat="1" ht="12.75">
      <c r="A216" s="7"/>
      <c r="B216" s="27"/>
      <c r="C216" s="32" t="s">
        <v>197</v>
      </c>
      <c r="D216" s="5">
        <v>1935700</v>
      </c>
      <c r="E216" s="33">
        <f t="shared" si="6"/>
        <v>1935700</v>
      </c>
      <c r="F216" s="5">
        <v>1794700</v>
      </c>
      <c r="G216" s="33"/>
      <c r="H216" s="5"/>
      <c r="I216" s="5"/>
      <c r="J216" s="115"/>
    </row>
    <row r="217" spans="1:10" s="15" customFormat="1" ht="12.75">
      <c r="A217" s="7"/>
      <c r="B217" s="27"/>
      <c r="C217" s="32" t="s">
        <v>262</v>
      </c>
      <c r="D217" s="5">
        <v>1063600</v>
      </c>
      <c r="E217" s="33">
        <f t="shared" si="6"/>
        <v>1063600</v>
      </c>
      <c r="F217" s="5">
        <v>1017500</v>
      </c>
      <c r="G217" s="33"/>
      <c r="H217" s="5"/>
      <c r="I217" s="5"/>
      <c r="J217" s="115"/>
    </row>
    <row r="218" spans="1:10" s="15" customFormat="1" ht="12.75">
      <c r="A218" s="7"/>
      <c r="B218" s="27"/>
      <c r="C218" s="32" t="s">
        <v>198</v>
      </c>
      <c r="D218" s="5">
        <v>951800</v>
      </c>
      <c r="E218" s="33">
        <f t="shared" si="6"/>
        <v>951800</v>
      </c>
      <c r="F218" s="5">
        <v>908000</v>
      </c>
      <c r="G218" s="33"/>
      <c r="H218" s="5"/>
      <c r="I218" s="5"/>
      <c r="J218" s="115"/>
    </row>
    <row r="219" spans="1:10" s="15" customFormat="1" ht="12.75">
      <c r="A219" s="7"/>
      <c r="B219" s="27"/>
      <c r="C219" s="32" t="s">
        <v>263</v>
      </c>
      <c r="D219" s="5">
        <v>342400</v>
      </c>
      <c r="E219" s="33">
        <f t="shared" si="6"/>
        <v>342400</v>
      </c>
      <c r="F219" s="5">
        <v>329200</v>
      </c>
      <c r="G219" s="33"/>
      <c r="H219" s="5"/>
      <c r="I219" s="5"/>
      <c r="J219" s="115"/>
    </row>
    <row r="220" spans="1:10" s="15" customFormat="1" ht="12.75">
      <c r="A220" s="7"/>
      <c r="B220" s="27"/>
      <c r="C220" s="32" t="s">
        <v>264</v>
      </c>
      <c r="D220" s="5">
        <v>1466800</v>
      </c>
      <c r="E220" s="33">
        <f t="shared" si="6"/>
        <v>1466800</v>
      </c>
      <c r="F220" s="5"/>
      <c r="G220" s="33">
        <v>1466800</v>
      </c>
      <c r="H220" s="5"/>
      <c r="I220" s="5"/>
      <c r="J220" s="115"/>
    </row>
    <row r="221" spans="1:10" s="15" customFormat="1" ht="12.75">
      <c r="A221" s="7"/>
      <c r="B221" s="29">
        <v>80105</v>
      </c>
      <c r="C221" s="31" t="s">
        <v>265</v>
      </c>
      <c r="D221" s="12">
        <f>D222</f>
        <v>568200</v>
      </c>
      <c r="E221" s="34">
        <f t="shared" si="6"/>
        <v>568200</v>
      </c>
      <c r="F221" s="12">
        <f>F222</f>
        <v>489900</v>
      </c>
      <c r="G221" s="34">
        <f>G222</f>
        <v>0</v>
      </c>
      <c r="H221" s="12">
        <f>H222</f>
        <v>0</v>
      </c>
      <c r="I221" s="12">
        <f>I222</f>
        <v>0</v>
      </c>
      <c r="J221" s="115"/>
    </row>
    <row r="222" spans="1:10" s="15" customFormat="1" ht="12.75">
      <c r="A222" s="7"/>
      <c r="B222" s="27"/>
      <c r="C222" s="32" t="s">
        <v>266</v>
      </c>
      <c r="D222" s="5">
        <v>568200</v>
      </c>
      <c r="E222" s="33">
        <f t="shared" si="6"/>
        <v>568200</v>
      </c>
      <c r="F222" s="5">
        <v>489900</v>
      </c>
      <c r="G222" s="33"/>
      <c r="H222" s="5"/>
      <c r="I222" s="5"/>
      <c r="J222" s="115"/>
    </row>
    <row r="223" spans="1:10" s="15" customFormat="1" ht="12.75">
      <c r="A223" s="16"/>
      <c r="B223" s="29">
        <v>80110</v>
      </c>
      <c r="C223" s="46" t="s">
        <v>199</v>
      </c>
      <c r="D223" s="12">
        <f>SUM(D224:D236)</f>
        <v>20723000</v>
      </c>
      <c r="E223" s="34">
        <f t="shared" si="6"/>
        <v>20588000</v>
      </c>
      <c r="F223" s="12">
        <f>SUM(F224:F236)</f>
        <v>16828500</v>
      </c>
      <c r="G223" s="34">
        <f>SUM(G224:G236)</f>
        <v>376200</v>
      </c>
      <c r="H223" s="12">
        <f>SUM(H224:H236)</f>
        <v>0</v>
      </c>
      <c r="I223" s="12">
        <f>SUM(I224:I236)</f>
        <v>135000</v>
      </c>
      <c r="J223" s="115"/>
    </row>
    <row r="224" spans="1:10" s="15" customFormat="1" ht="12.75">
      <c r="A224" s="7"/>
      <c r="B224" s="27"/>
      <c r="C224" s="45" t="s">
        <v>200</v>
      </c>
      <c r="D224" s="5">
        <v>3755300</v>
      </c>
      <c r="E224" s="33">
        <f t="shared" si="6"/>
        <v>3755300</v>
      </c>
      <c r="F224" s="5">
        <v>2830400</v>
      </c>
      <c r="G224" s="33"/>
      <c r="H224" s="5"/>
      <c r="I224" s="5"/>
      <c r="J224" s="115"/>
    </row>
    <row r="225" spans="1:10" s="15" customFormat="1" ht="12.75">
      <c r="A225" s="7"/>
      <c r="B225" s="27"/>
      <c r="C225" s="45" t="s">
        <v>201</v>
      </c>
      <c r="D225" s="5">
        <v>2147600</v>
      </c>
      <c r="E225" s="33">
        <f t="shared" si="6"/>
        <v>2147600</v>
      </c>
      <c r="F225" s="5">
        <v>1830300</v>
      </c>
      <c r="G225" s="33"/>
      <c r="H225" s="5"/>
      <c r="I225" s="5"/>
      <c r="J225" s="115"/>
    </row>
    <row r="226" spans="1:10" s="15" customFormat="1" ht="12.75">
      <c r="A226" s="7"/>
      <c r="B226" s="27"/>
      <c r="C226" s="45" t="s">
        <v>202</v>
      </c>
      <c r="D226" s="5">
        <v>2067600</v>
      </c>
      <c r="E226" s="33">
        <f t="shared" si="6"/>
        <v>2067600</v>
      </c>
      <c r="F226" s="5">
        <v>1680100</v>
      </c>
      <c r="G226" s="33"/>
      <c r="H226" s="5"/>
      <c r="I226" s="5"/>
      <c r="J226" s="115"/>
    </row>
    <row r="227" spans="1:10" s="15" customFormat="1" ht="12.75">
      <c r="A227" s="7"/>
      <c r="B227" s="27"/>
      <c r="C227" s="45" t="s">
        <v>203</v>
      </c>
      <c r="D227" s="5">
        <v>2183900</v>
      </c>
      <c r="E227" s="33">
        <f t="shared" si="6"/>
        <v>2183900</v>
      </c>
      <c r="F227" s="5">
        <v>1860800</v>
      </c>
      <c r="G227" s="33"/>
      <c r="H227" s="5"/>
      <c r="I227" s="5"/>
      <c r="J227" s="115"/>
    </row>
    <row r="228" spans="1:10" s="15" customFormat="1" ht="12.75">
      <c r="A228" s="7"/>
      <c r="B228" s="27"/>
      <c r="C228" s="45" t="s">
        <v>204</v>
      </c>
      <c r="D228" s="5">
        <v>2632200</v>
      </c>
      <c r="E228" s="33">
        <f t="shared" si="6"/>
        <v>2632200</v>
      </c>
      <c r="F228" s="5">
        <v>2270800</v>
      </c>
      <c r="G228" s="33"/>
      <c r="H228" s="5"/>
      <c r="I228" s="5"/>
      <c r="J228" s="115"/>
    </row>
    <row r="229" spans="1:10" s="15" customFormat="1" ht="12.75">
      <c r="A229" s="7"/>
      <c r="B229" s="27"/>
      <c r="C229" s="45" t="s">
        <v>205</v>
      </c>
      <c r="D229" s="5">
        <v>1943200</v>
      </c>
      <c r="E229" s="33">
        <f t="shared" si="6"/>
        <v>1943200</v>
      </c>
      <c r="F229" s="5">
        <v>1555800</v>
      </c>
      <c r="G229" s="33"/>
      <c r="H229" s="5"/>
      <c r="I229" s="5"/>
      <c r="J229" s="115"/>
    </row>
    <row r="230" spans="1:10" s="15" customFormat="1" ht="12.75">
      <c r="A230" s="7"/>
      <c r="B230" s="27"/>
      <c r="C230" s="45" t="s">
        <v>206</v>
      </c>
      <c r="D230" s="5">
        <v>2449800</v>
      </c>
      <c r="E230" s="33">
        <f t="shared" si="6"/>
        <v>2449800</v>
      </c>
      <c r="F230" s="5">
        <v>2150300</v>
      </c>
      <c r="G230" s="33"/>
      <c r="H230" s="5"/>
      <c r="I230" s="5"/>
      <c r="J230" s="115"/>
    </row>
    <row r="231" spans="1:10" s="15" customFormat="1" ht="25.5">
      <c r="A231" s="7"/>
      <c r="B231" s="27"/>
      <c r="C231" s="45" t="s">
        <v>563</v>
      </c>
      <c r="D231" s="5">
        <v>100000</v>
      </c>
      <c r="E231" s="33">
        <f t="shared" si="6"/>
        <v>0</v>
      </c>
      <c r="F231" s="5"/>
      <c r="G231" s="33"/>
      <c r="H231" s="5"/>
      <c r="I231" s="5">
        <v>100000</v>
      </c>
      <c r="J231" s="115"/>
    </row>
    <row r="232" spans="1:10" s="15" customFormat="1" ht="12.75">
      <c r="A232" s="7"/>
      <c r="B232" s="27"/>
      <c r="C232" s="45" t="s">
        <v>207</v>
      </c>
      <c r="D232" s="5">
        <v>1993400</v>
      </c>
      <c r="E232" s="33">
        <f t="shared" si="6"/>
        <v>1993400</v>
      </c>
      <c r="F232" s="5">
        <v>1744900</v>
      </c>
      <c r="G232" s="33"/>
      <c r="H232" s="5"/>
      <c r="I232" s="5"/>
      <c r="J232" s="115"/>
    </row>
    <row r="233" spans="1:10" s="15" customFormat="1" ht="25.5">
      <c r="A233" s="7"/>
      <c r="B233" s="27"/>
      <c r="C233" s="45" t="s">
        <v>384</v>
      </c>
      <c r="D233" s="5">
        <v>651200</v>
      </c>
      <c r="E233" s="33">
        <f t="shared" si="6"/>
        <v>651200</v>
      </c>
      <c r="F233" s="5">
        <v>541000</v>
      </c>
      <c r="G233" s="33"/>
      <c r="H233" s="5"/>
      <c r="I233" s="5"/>
      <c r="J233" s="115"/>
    </row>
    <row r="234" spans="1:10" s="15" customFormat="1" ht="25.5">
      <c r="A234" s="7"/>
      <c r="B234" s="27"/>
      <c r="C234" s="45" t="s">
        <v>208</v>
      </c>
      <c r="D234" s="5">
        <v>387600</v>
      </c>
      <c r="E234" s="33">
        <f t="shared" si="6"/>
        <v>387600</v>
      </c>
      <c r="F234" s="5">
        <v>364100</v>
      </c>
      <c r="G234" s="33"/>
      <c r="H234" s="5"/>
      <c r="I234" s="5"/>
      <c r="J234" s="115"/>
    </row>
    <row r="235" spans="1:10" s="15" customFormat="1" ht="25.5">
      <c r="A235" s="7"/>
      <c r="B235" s="27"/>
      <c r="C235" s="45" t="s">
        <v>559</v>
      </c>
      <c r="D235" s="5">
        <v>35000</v>
      </c>
      <c r="E235" s="33">
        <f t="shared" si="6"/>
        <v>0</v>
      </c>
      <c r="F235" s="5"/>
      <c r="G235" s="33"/>
      <c r="H235" s="5"/>
      <c r="I235" s="5">
        <v>35000</v>
      </c>
      <c r="J235" s="115"/>
    </row>
    <row r="236" spans="1:10" s="15" customFormat="1" ht="12.75">
      <c r="A236" s="7"/>
      <c r="B236" s="27"/>
      <c r="C236" s="45" t="s">
        <v>209</v>
      </c>
      <c r="D236" s="5">
        <v>376200</v>
      </c>
      <c r="E236" s="33">
        <f t="shared" si="6"/>
        <v>376200</v>
      </c>
      <c r="F236" s="5"/>
      <c r="G236" s="5">
        <v>376200</v>
      </c>
      <c r="H236" s="5"/>
      <c r="I236" s="5"/>
      <c r="J236" s="115"/>
    </row>
    <row r="237" spans="1:10" s="15" customFormat="1" ht="12.75">
      <c r="A237" s="7"/>
      <c r="B237" s="29">
        <v>80111</v>
      </c>
      <c r="C237" s="46" t="s">
        <v>216</v>
      </c>
      <c r="D237" s="12">
        <f>SUM(D238:D238)</f>
        <v>1353700</v>
      </c>
      <c r="E237" s="34">
        <f t="shared" si="6"/>
        <v>1353700</v>
      </c>
      <c r="F237" s="12">
        <f>SUM(F238:F238)</f>
        <v>1215300</v>
      </c>
      <c r="G237" s="12">
        <f>SUM(G238:G238)</f>
        <v>0</v>
      </c>
      <c r="H237" s="12">
        <f>SUM(H238:H238)</f>
        <v>0</v>
      </c>
      <c r="I237" s="12">
        <f>SUM(I238:I238)</f>
        <v>0</v>
      </c>
      <c r="J237" s="115"/>
    </row>
    <row r="238" spans="1:10" s="15" customFormat="1" ht="25.5">
      <c r="A238" s="7"/>
      <c r="B238" s="27"/>
      <c r="C238" s="45" t="s">
        <v>217</v>
      </c>
      <c r="D238" s="5">
        <v>1353700</v>
      </c>
      <c r="E238" s="33">
        <f t="shared" si="6"/>
        <v>1353700</v>
      </c>
      <c r="F238" s="5">
        <v>1215300</v>
      </c>
      <c r="G238" s="33"/>
      <c r="H238" s="5"/>
      <c r="I238" s="5"/>
      <c r="J238" s="115"/>
    </row>
    <row r="239" spans="1:10" s="15" customFormat="1" ht="12.75">
      <c r="A239" s="16"/>
      <c r="B239" s="29">
        <v>80113</v>
      </c>
      <c r="C239" s="46" t="s">
        <v>218</v>
      </c>
      <c r="D239" s="12">
        <f>SUM(D240:D247)</f>
        <v>439500</v>
      </c>
      <c r="E239" s="34">
        <f t="shared" si="6"/>
        <v>439500</v>
      </c>
      <c r="F239" s="12">
        <f>SUM(F240:F247)</f>
        <v>131800</v>
      </c>
      <c r="G239" s="34">
        <f>SUM(G240:G247)</f>
        <v>0</v>
      </c>
      <c r="H239" s="12">
        <f>SUM(H240:H247)</f>
        <v>0</v>
      </c>
      <c r="I239" s="12">
        <f>SUM(I240:I247)</f>
        <v>0</v>
      </c>
      <c r="J239" s="115"/>
    </row>
    <row r="240" spans="1:10" s="15" customFormat="1" ht="12.75">
      <c r="A240" s="7"/>
      <c r="B240" s="27"/>
      <c r="C240" s="45" t="s">
        <v>201</v>
      </c>
      <c r="D240" s="5">
        <v>201100</v>
      </c>
      <c r="E240" s="33">
        <f t="shared" si="6"/>
        <v>201100</v>
      </c>
      <c r="F240" s="5">
        <v>117800</v>
      </c>
      <c r="G240" s="33"/>
      <c r="H240" s="5"/>
      <c r="I240" s="5"/>
      <c r="J240" s="115"/>
    </row>
    <row r="241" spans="1:10" s="15" customFormat="1" ht="12.75">
      <c r="A241" s="7"/>
      <c r="B241" s="27"/>
      <c r="C241" s="45" t="s">
        <v>202</v>
      </c>
      <c r="D241" s="5">
        <v>2400</v>
      </c>
      <c r="E241" s="33">
        <f t="shared" si="6"/>
        <v>2400</v>
      </c>
      <c r="F241" s="5"/>
      <c r="G241" s="33"/>
      <c r="H241" s="5"/>
      <c r="I241" s="5"/>
      <c r="J241" s="115"/>
    </row>
    <row r="242" spans="1:10" s="15" customFormat="1" ht="12.75">
      <c r="A242" s="7"/>
      <c r="B242" s="27"/>
      <c r="C242" s="45" t="s">
        <v>203</v>
      </c>
      <c r="D242" s="5">
        <v>22000</v>
      </c>
      <c r="E242" s="33">
        <f t="shared" si="6"/>
        <v>22000</v>
      </c>
      <c r="F242" s="5"/>
      <c r="G242" s="33"/>
      <c r="H242" s="5"/>
      <c r="I242" s="5"/>
      <c r="J242" s="115"/>
    </row>
    <row r="243" spans="1:10" s="15" customFormat="1" ht="12.75">
      <c r="A243" s="7"/>
      <c r="B243" s="27"/>
      <c r="C243" s="45" t="s">
        <v>204</v>
      </c>
      <c r="D243" s="5">
        <v>33000</v>
      </c>
      <c r="E243" s="33">
        <f t="shared" si="6"/>
        <v>33000</v>
      </c>
      <c r="F243" s="5"/>
      <c r="G243" s="33"/>
      <c r="H243" s="5"/>
      <c r="I243" s="5"/>
      <c r="J243" s="115"/>
    </row>
    <row r="244" spans="1:10" s="15" customFormat="1" ht="12.75">
      <c r="A244" s="7"/>
      <c r="B244" s="27"/>
      <c r="C244" s="45" t="s">
        <v>205</v>
      </c>
      <c r="D244" s="5">
        <v>12000</v>
      </c>
      <c r="E244" s="33">
        <f t="shared" si="6"/>
        <v>12000</v>
      </c>
      <c r="F244" s="5"/>
      <c r="G244" s="33"/>
      <c r="H244" s="5"/>
      <c r="I244" s="5"/>
      <c r="J244" s="115"/>
    </row>
    <row r="245" spans="1:10" s="15" customFormat="1" ht="12.75">
      <c r="A245" s="7"/>
      <c r="B245" s="27"/>
      <c r="C245" s="45" t="s">
        <v>206</v>
      </c>
      <c r="D245" s="5">
        <v>33500</v>
      </c>
      <c r="E245" s="33">
        <f t="shared" si="6"/>
        <v>33500</v>
      </c>
      <c r="F245" s="5">
        <v>14000</v>
      </c>
      <c r="G245" s="33"/>
      <c r="H245" s="5"/>
      <c r="I245" s="5"/>
      <c r="J245" s="115"/>
    </row>
    <row r="246" spans="1:10" s="15" customFormat="1" ht="25.5">
      <c r="A246" s="7"/>
      <c r="B246" s="27"/>
      <c r="C246" s="45" t="s">
        <v>384</v>
      </c>
      <c r="D246" s="5">
        <v>7500</v>
      </c>
      <c r="E246" s="33">
        <f t="shared" si="6"/>
        <v>7500</v>
      </c>
      <c r="F246" s="5"/>
      <c r="G246" s="33"/>
      <c r="H246" s="5"/>
      <c r="I246" s="5"/>
      <c r="J246" s="115"/>
    </row>
    <row r="247" spans="1:10" s="15" customFormat="1" ht="25.5">
      <c r="A247" s="7"/>
      <c r="B247" s="27"/>
      <c r="C247" s="45" t="s">
        <v>170</v>
      </c>
      <c r="D247" s="5">
        <v>128000</v>
      </c>
      <c r="E247" s="33">
        <f t="shared" si="6"/>
        <v>128000</v>
      </c>
      <c r="F247" s="5"/>
      <c r="G247" s="33"/>
      <c r="H247" s="5"/>
      <c r="I247" s="5"/>
      <c r="J247" s="115"/>
    </row>
    <row r="248" spans="1:10" s="15" customFormat="1" ht="12.75">
      <c r="A248" s="16"/>
      <c r="B248" s="29">
        <v>80120</v>
      </c>
      <c r="C248" s="31" t="s">
        <v>219</v>
      </c>
      <c r="D248" s="12">
        <f>SUM(D249:D256)</f>
        <v>22690200</v>
      </c>
      <c r="E248" s="34">
        <f t="shared" si="6"/>
        <v>21390200</v>
      </c>
      <c r="F248" s="12">
        <f>SUM(F249:F256)</f>
        <v>16697000</v>
      </c>
      <c r="G248" s="34">
        <f>SUM(G249:G256)</f>
        <v>1745000</v>
      </c>
      <c r="H248" s="12">
        <f>SUM(H249:H256)</f>
        <v>0</v>
      </c>
      <c r="I248" s="12">
        <f>SUM(I249:I256)</f>
        <v>1300000</v>
      </c>
      <c r="J248" s="115"/>
    </row>
    <row r="249" spans="1:10" s="15" customFormat="1" ht="12.75">
      <c r="A249" s="7"/>
      <c r="B249" s="27"/>
      <c r="C249" s="32" t="s">
        <v>382</v>
      </c>
      <c r="D249" s="5">
        <v>2934300</v>
      </c>
      <c r="E249" s="33">
        <f t="shared" si="6"/>
        <v>2934300</v>
      </c>
      <c r="F249" s="5">
        <v>2556200</v>
      </c>
      <c r="G249" s="33"/>
      <c r="H249" s="5"/>
      <c r="I249" s="5"/>
      <c r="J249" s="115"/>
    </row>
    <row r="250" spans="1:10" s="15" customFormat="1" ht="12.75">
      <c r="A250" s="7"/>
      <c r="B250" s="27"/>
      <c r="C250" s="32" t="s">
        <v>385</v>
      </c>
      <c r="D250" s="5">
        <v>4703200</v>
      </c>
      <c r="E250" s="33">
        <f t="shared" si="6"/>
        <v>4703200</v>
      </c>
      <c r="F250" s="5">
        <v>4057800</v>
      </c>
      <c r="G250" s="33"/>
      <c r="H250" s="5"/>
      <c r="I250" s="5"/>
      <c r="J250" s="115"/>
    </row>
    <row r="251" spans="1:10" s="15" customFormat="1" ht="12.75">
      <c r="A251" s="7"/>
      <c r="B251" s="27"/>
      <c r="C251" s="32" t="s">
        <v>558</v>
      </c>
      <c r="D251" s="5">
        <v>1300000</v>
      </c>
      <c r="E251" s="33">
        <f t="shared" si="6"/>
        <v>0</v>
      </c>
      <c r="F251" s="5"/>
      <c r="G251" s="33"/>
      <c r="H251" s="5"/>
      <c r="I251" s="5">
        <v>1300000</v>
      </c>
      <c r="J251" s="115"/>
    </row>
    <row r="252" spans="1:10" s="15" customFormat="1" ht="25.5">
      <c r="A252" s="7"/>
      <c r="B252" s="27"/>
      <c r="C252" s="32" t="s">
        <v>383</v>
      </c>
      <c r="D252" s="5">
        <v>2483200</v>
      </c>
      <c r="E252" s="33">
        <f t="shared" si="6"/>
        <v>2483200</v>
      </c>
      <c r="F252" s="5">
        <v>2111100</v>
      </c>
      <c r="G252" s="33"/>
      <c r="H252" s="5"/>
      <c r="I252" s="5"/>
      <c r="J252" s="115"/>
    </row>
    <row r="253" spans="1:10" s="15" customFormat="1" ht="38.25">
      <c r="A253" s="7"/>
      <c r="B253" s="27"/>
      <c r="C253" s="32" t="s">
        <v>388</v>
      </c>
      <c r="D253" s="5">
        <v>1790400</v>
      </c>
      <c r="E253" s="33">
        <f t="shared" si="6"/>
        <v>1790400</v>
      </c>
      <c r="F253" s="5">
        <v>1530600</v>
      </c>
      <c r="G253" s="33"/>
      <c r="H253" s="5"/>
      <c r="I253" s="5"/>
      <c r="J253" s="115"/>
    </row>
    <row r="254" spans="1:10" s="15" customFormat="1" ht="25.5">
      <c r="A254" s="7"/>
      <c r="B254" s="27"/>
      <c r="C254" s="32" t="s">
        <v>389</v>
      </c>
      <c r="D254" s="5">
        <v>4957100</v>
      </c>
      <c r="E254" s="33">
        <f t="shared" si="6"/>
        <v>4957100</v>
      </c>
      <c r="F254" s="5">
        <v>4410500</v>
      </c>
      <c r="G254" s="33"/>
      <c r="H254" s="5"/>
      <c r="I254" s="5"/>
      <c r="J254" s="115"/>
    </row>
    <row r="255" spans="1:10" s="15" customFormat="1" ht="12.75">
      <c r="A255" s="7"/>
      <c r="B255" s="27"/>
      <c r="C255" s="32" t="s">
        <v>390</v>
      </c>
      <c r="D255" s="5">
        <v>2777000</v>
      </c>
      <c r="E255" s="33">
        <f t="shared" si="6"/>
        <v>2777000</v>
      </c>
      <c r="F255" s="5">
        <v>2030800</v>
      </c>
      <c r="G255" s="33"/>
      <c r="H255" s="5"/>
      <c r="I255" s="5"/>
      <c r="J255" s="115"/>
    </row>
    <row r="256" spans="1:10" s="15" customFormat="1" ht="12.75">
      <c r="A256" s="7"/>
      <c r="B256" s="27"/>
      <c r="C256" s="32" t="s">
        <v>220</v>
      </c>
      <c r="D256" s="5">
        <v>1745000</v>
      </c>
      <c r="E256" s="33">
        <f t="shared" si="6"/>
        <v>1745000</v>
      </c>
      <c r="F256" s="5"/>
      <c r="G256" s="33">
        <v>1745000</v>
      </c>
      <c r="H256" s="5"/>
      <c r="I256" s="5"/>
      <c r="J256" s="115"/>
    </row>
    <row r="257" spans="1:10" s="15" customFormat="1" ht="12.75">
      <c r="A257" s="16"/>
      <c r="B257" s="29">
        <v>80130</v>
      </c>
      <c r="C257" s="31" t="s">
        <v>221</v>
      </c>
      <c r="D257" s="12">
        <f>SUM(D258:D267)</f>
        <v>34286600</v>
      </c>
      <c r="E257" s="34">
        <f t="shared" si="6"/>
        <v>34286600</v>
      </c>
      <c r="F257" s="12">
        <f>SUM(F258:F267)</f>
        <v>22965800</v>
      </c>
      <c r="G257" s="34">
        <f>SUM(G258:G267)</f>
        <v>7191200</v>
      </c>
      <c r="H257" s="12">
        <f>SUM(H258:H267)</f>
        <v>0</v>
      </c>
      <c r="I257" s="12">
        <f>SUM(I258:I267)</f>
        <v>0</v>
      </c>
      <c r="J257" s="115"/>
    </row>
    <row r="258" spans="1:10" s="15" customFormat="1" ht="12.75">
      <c r="A258" s="7"/>
      <c r="B258" s="27"/>
      <c r="C258" s="32" t="s">
        <v>222</v>
      </c>
      <c r="D258" s="5">
        <v>4827400</v>
      </c>
      <c r="E258" s="33">
        <f t="shared" si="6"/>
        <v>4827400</v>
      </c>
      <c r="F258" s="5">
        <v>4136400</v>
      </c>
      <c r="G258" s="33"/>
      <c r="H258" s="5"/>
      <c r="I258" s="5"/>
      <c r="J258" s="115"/>
    </row>
    <row r="259" spans="1:10" s="15" customFormat="1" ht="12.75">
      <c r="A259" s="7"/>
      <c r="B259" s="27"/>
      <c r="C259" s="32" t="s">
        <v>223</v>
      </c>
      <c r="D259" s="5">
        <v>4405000</v>
      </c>
      <c r="E259" s="33">
        <f t="shared" si="6"/>
        <v>4405000</v>
      </c>
      <c r="F259" s="5">
        <v>3586500</v>
      </c>
      <c r="G259" s="33"/>
      <c r="H259" s="5"/>
      <c r="I259" s="5"/>
      <c r="J259" s="115"/>
    </row>
    <row r="260" spans="1:10" s="15" customFormat="1" ht="12.75">
      <c r="A260" s="7"/>
      <c r="B260" s="27"/>
      <c r="C260" s="32" t="s">
        <v>224</v>
      </c>
      <c r="D260" s="5">
        <v>3733000</v>
      </c>
      <c r="E260" s="33">
        <f t="shared" si="6"/>
        <v>3733000</v>
      </c>
      <c r="F260" s="5">
        <v>3125900</v>
      </c>
      <c r="G260" s="33"/>
      <c r="H260" s="5"/>
      <c r="I260" s="5"/>
      <c r="J260" s="115"/>
    </row>
    <row r="261" spans="1:10" s="15" customFormat="1" ht="25.5">
      <c r="A261" s="7"/>
      <c r="B261" s="27"/>
      <c r="C261" s="32" t="s">
        <v>225</v>
      </c>
      <c r="D261" s="5">
        <v>2244000</v>
      </c>
      <c r="E261" s="33">
        <f t="shared" si="6"/>
        <v>2244000</v>
      </c>
      <c r="F261" s="5">
        <v>1995400</v>
      </c>
      <c r="G261" s="33"/>
      <c r="H261" s="5"/>
      <c r="I261" s="5"/>
      <c r="J261" s="115"/>
    </row>
    <row r="262" spans="1:10" s="15" customFormat="1" ht="12.75">
      <c r="A262" s="7"/>
      <c r="B262" s="27"/>
      <c r="C262" s="32" t="s">
        <v>226</v>
      </c>
      <c r="D262" s="5">
        <v>4127000</v>
      </c>
      <c r="E262" s="33">
        <f t="shared" si="6"/>
        <v>4127000</v>
      </c>
      <c r="F262" s="5">
        <v>3623700</v>
      </c>
      <c r="G262" s="33"/>
      <c r="H262" s="5"/>
      <c r="I262" s="5"/>
      <c r="J262" s="115"/>
    </row>
    <row r="263" spans="1:10" s="15" customFormat="1" ht="12.75">
      <c r="A263" s="7"/>
      <c r="B263" s="27"/>
      <c r="C263" s="32" t="s">
        <v>227</v>
      </c>
      <c r="D263" s="5">
        <v>342200</v>
      </c>
      <c r="E263" s="33">
        <f aca="true" t="shared" si="7" ref="E263:E325">D263-I263</f>
        <v>342200</v>
      </c>
      <c r="F263" s="5">
        <v>153000</v>
      </c>
      <c r="G263" s="33"/>
      <c r="H263" s="5"/>
      <c r="I263" s="5"/>
      <c r="J263" s="115"/>
    </row>
    <row r="264" spans="1:10" s="15" customFormat="1" ht="12.75">
      <c r="A264" s="7"/>
      <c r="B264" s="27"/>
      <c r="C264" s="32" t="s">
        <v>228</v>
      </c>
      <c r="D264" s="5">
        <v>2527900</v>
      </c>
      <c r="E264" s="33">
        <f t="shared" si="7"/>
        <v>2527900</v>
      </c>
      <c r="F264" s="5">
        <v>2144100</v>
      </c>
      <c r="G264" s="33"/>
      <c r="H264" s="5"/>
      <c r="I264" s="5"/>
      <c r="J264" s="115"/>
    </row>
    <row r="265" spans="1:10" s="15" customFormat="1" ht="12.75">
      <c r="A265" s="7"/>
      <c r="B265" s="27"/>
      <c r="C265" s="32" t="s">
        <v>320</v>
      </c>
      <c r="D265" s="5">
        <v>4888900</v>
      </c>
      <c r="E265" s="33">
        <f t="shared" si="7"/>
        <v>4888900</v>
      </c>
      <c r="F265" s="5">
        <v>4200800</v>
      </c>
      <c r="G265" s="33"/>
      <c r="H265" s="5"/>
      <c r="I265" s="5"/>
      <c r="J265" s="115"/>
    </row>
    <row r="266" spans="1:10" s="15" customFormat="1" ht="12.75">
      <c r="A266" s="7"/>
      <c r="B266" s="27"/>
      <c r="C266" s="32" t="s">
        <v>229</v>
      </c>
      <c r="D266" s="5">
        <v>1885000</v>
      </c>
      <c r="E266" s="33">
        <f t="shared" si="7"/>
        <v>1885000</v>
      </c>
      <c r="F266" s="5"/>
      <c r="G266" s="33">
        <v>1885000</v>
      </c>
      <c r="H266" s="5"/>
      <c r="I266" s="5"/>
      <c r="J266" s="115"/>
    </row>
    <row r="267" spans="1:10" s="15" customFormat="1" ht="12.75">
      <c r="A267" s="7"/>
      <c r="B267" s="27"/>
      <c r="C267" s="32" t="s">
        <v>287</v>
      </c>
      <c r="D267" s="5">
        <v>5306200</v>
      </c>
      <c r="E267" s="33">
        <f t="shared" si="7"/>
        <v>5306200</v>
      </c>
      <c r="F267" s="5"/>
      <c r="G267" s="33">
        <v>5306200</v>
      </c>
      <c r="H267" s="5"/>
      <c r="I267" s="5"/>
      <c r="J267" s="115"/>
    </row>
    <row r="268" spans="1:10" s="15" customFormat="1" ht="12.75">
      <c r="A268" s="16"/>
      <c r="B268" s="29">
        <v>80132</v>
      </c>
      <c r="C268" s="31" t="s">
        <v>230</v>
      </c>
      <c r="D268" s="12">
        <f>SUM(D269:D269)</f>
        <v>2417100</v>
      </c>
      <c r="E268" s="34">
        <f t="shared" si="7"/>
        <v>2417100</v>
      </c>
      <c r="F268" s="12">
        <f>SUM(F269:F269)</f>
        <v>2065200</v>
      </c>
      <c r="G268" s="34">
        <f>SUM(G269:G269)</f>
        <v>0</v>
      </c>
      <c r="H268" s="12">
        <f>SUM(H269:H269)</f>
        <v>0</v>
      </c>
      <c r="I268" s="12">
        <f>SUM(I269:I269)</f>
        <v>0</v>
      </c>
      <c r="J268" s="115"/>
    </row>
    <row r="269" spans="1:10" s="8" customFormat="1" ht="25.5">
      <c r="A269" s="7"/>
      <c r="B269" s="27"/>
      <c r="C269" s="32" t="s">
        <v>301</v>
      </c>
      <c r="D269" s="5">
        <v>2417100</v>
      </c>
      <c r="E269" s="33">
        <f t="shared" si="7"/>
        <v>2417100</v>
      </c>
      <c r="F269" s="5">
        <v>2065200</v>
      </c>
      <c r="G269" s="33"/>
      <c r="H269" s="5"/>
      <c r="I269" s="5"/>
      <c r="J269" s="115"/>
    </row>
    <row r="270" spans="1:10" s="15" customFormat="1" ht="12.75">
      <c r="A270" s="16"/>
      <c r="B270" s="29">
        <v>80134</v>
      </c>
      <c r="C270" s="31" t="s">
        <v>231</v>
      </c>
      <c r="D270" s="12">
        <f>SUM(D271:D272)</f>
        <v>684300</v>
      </c>
      <c r="E270" s="34">
        <f t="shared" si="7"/>
        <v>684300</v>
      </c>
      <c r="F270" s="12">
        <f>SUM(F271:F272)</f>
        <v>572400</v>
      </c>
      <c r="G270" s="34">
        <f>SUM(G271:G272)</f>
        <v>0</v>
      </c>
      <c r="H270" s="12">
        <f>SUM(H271:H272)</f>
        <v>0</v>
      </c>
      <c r="I270" s="12">
        <f>SUM(I271:I272)</f>
        <v>0</v>
      </c>
      <c r="J270" s="115"/>
    </row>
    <row r="271" spans="1:10" s="15" customFormat="1" ht="12.75">
      <c r="A271" s="7"/>
      <c r="B271" s="27"/>
      <c r="C271" s="32" t="s">
        <v>228</v>
      </c>
      <c r="D271" s="5">
        <v>446100</v>
      </c>
      <c r="E271" s="118">
        <f t="shared" si="7"/>
        <v>446100</v>
      </c>
      <c r="F271" s="5">
        <v>363300</v>
      </c>
      <c r="G271" s="33"/>
      <c r="H271" s="5"/>
      <c r="I271" s="5"/>
      <c r="J271" s="115"/>
    </row>
    <row r="272" spans="1:10" s="15" customFormat="1" ht="25.5">
      <c r="A272" s="7"/>
      <c r="B272" s="27"/>
      <c r="C272" s="32" t="s">
        <v>361</v>
      </c>
      <c r="D272" s="5">
        <v>238200</v>
      </c>
      <c r="E272" s="118">
        <f t="shared" si="7"/>
        <v>238200</v>
      </c>
      <c r="F272" s="5">
        <v>209100</v>
      </c>
      <c r="G272" s="33"/>
      <c r="H272" s="5"/>
      <c r="I272" s="5"/>
      <c r="J272" s="115"/>
    </row>
    <row r="273" spans="1:10" s="15" customFormat="1" ht="38.25">
      <c r="A273" s="7"/>
      <c r="B273" s="29">
        <v>80140</v>
      </c>
      <c r="C273" s="31" t="s">
        <v>423</v>
      </c>
      <c r="D273" s="12">
        <f>SUM(D274:D275)</f>
        <v>2876300</v>
      </c>
      <c r="E273" s="34">
        <f t="shared" si="7"/>
        <v>1986300</v>
      </c>
      <c r="F273" s="12">
        <f>SUM(F274:F275)</f>
        <v>1416000</v>
      </c>
      <c r="G273" s="12">
        <f>SUM(G274:G275)</f>
        <v>0</v>
      </c>
      <c r="H273" s="12">
        <f>SUM(H274:H275)</f>
        <v>0</v>
      </c>
      <c r="I273" s="12">
        <f>SUM(I274:I275)</f>
        <v>890000</v>
      </c>
      <c r="J273" s="115"/>
    </row>
    <row r="274" spans="1:10" s="15" customFormat="1" ht="25.5">
      <c r="A274" s="7"/>
      <c r="B274" s="27"/>
      <c r="C274" s="32" t="s">
        <v>171</v>
      </c>
      <c r="D274" s="5">
        <v>1986300</v>
      </c>
      <c r="E274" s="33">
        <f t="shared" si="7"/>
        <v>1986300</v>
      </c>
      <c r="F274" s="5">
        <v>1416000</v>
      </c>
      <c r="G274" s="33"/>
      <c r="H274" s="5"/>
      <c r="I274" s="5"/>
      <c r="J274" s="115"/>
    </row>
    <row r="275" spans="1:10" s="15" customFormat="1" ht="12.75">
      <c r="A275" s="7"/>
      <c r="B275" s="27"/>
      <c r="C275" s="32" t="s">
        <v>561</v>
      </c>
      <c r="D275" s="5">
        <v>890000</v>
      </c>
      <c r="E275" s="33">
        <f t="shared" si="7"/>
        <v>0</v>
      </c>
      <c r="F275" s="5"/>
      <c r="G275" s="33"/>
      <c r="H275" s="5"/>
      <c r="I275" s="5">
        <v>890000</v>
      </c>
      <c r="J275" s="115"/>
    </row>
    <row r="276" spans="1:10" s="15" customFormat="1" ht="25.5">
      <c r="A276" s="7"/>
      <c r="B276" s="29">
        <v>80142</v>
      </c>
      <c r="C276" s="31" t="s">
        <v>378</v>
      </c>
      <c r="D276" s="12">
        <f>D277</f>
        <v>366300</v>
      </c>
      <c r="E276" s="34">
        <f t="shared" si="7"/>
        <v>366300</v>
      </c>
      <c r="F276" s="12">
        <f>F277</f>
        <v>324850</v>
      </c>
      <c r="G276" s="12">
        <f>G277</f>
        <v>0</v>
      </c>
      <c r="H276" s="12">
        <f>H277</f>
        <v>0</v>
      </c>
      <c r="I276" s="12">
        <f>I277</f>
        <v>0</v>
      </c>
      <c r="J276" s="115"/>
    </row>
    <row r="277" spans="1:10" s="15" customFormat="1" ht="25.5">
      <c r="A277" s="7"/>
      <c r="B277" s="27"/>
      <c r="C277" s="32" t="s">
        <v>552</v>
      </c>
      <c r="D277" s="5">
        <v>366300</v>
      </c>
      <c r="E277" s="33">
        <f t="shared" si="7"/>
        <v>366300</v>
      </c>
      <c r="F277" s="5">
        <v>324850</v>
      </c>
      <c r="G277" s="33"/>
      <c r="H277" s="5"/>
      <c r="I277" s="5"/>
      <c r="J277" s="115"/>
    </row>
    <row r="278" spans="1:10" s="15" customFormat="1" ht="38.25">
      <c r="A278" s="7"/>
      <c r="B278" s="27"/>
      <c r="C278" s="32" t="s">
        <v>348</v>
      </c>
      <c r="D278" s="5">
        <v>182000</v>
      </c>
      <c r="E278" s="33">
        <f t="shared" si="7"/>
        <v>182000</v>
      </c>
      <c r="F278" s="5"/>
      <c r="G278" s="33"/>
      <c r="H278" s="5"/>
      <c r="I278" s="5"/>
      <c r="J278" s="115"/>
    </row>
    <row r="279" spans="1:10" s="15" customFormat="1" ht="12.75">
      <c r="A279" s="16"/>
      <c r="B279" s="29">
        <v>80146</v>
      </c>
      <c r="C279" s="31" t="s">
        <v>397</v>
      </c>
      <c r="D279" s="12">
        <f>D280</f>
        <v>780000</v>
      </c>
      <c r="E279" s="34">
        <f t="shared" si="7"/>
        <v>780000</v>
      </c>
      <c r="F279" s="12">
        <f>F280</f>
        <v>0</v>
      </c>
      <c r="G279" s="34">
        <f>G280</f>
        <v>0</v>
      </c>
      <c r="H279" s="12">
        <f>H280</f>
        <v>0</v>
      </c>
      <c r="I279" s="12">
        <f>I280</f>
        <v>0</v>
      </c>
      <c r="J279" s="115"/>
    </row>
    <row r="280" spans="1:10" s="15" customFormat="1" ht="12.75">
      <c r="A280" s="16"/>
      <c r="B280" s="29"/>
      <c r="C280" s="32" t="s">
        <v>376</v>
      </c>
      <c r="D280" s="5">
        <v>780000</v>
      </c>
      <c r="E280" s="33">
        <f t="shared" si="7"/>
        <v>780000</v>
      </c>
      <c r="F280" s="5"/>
      <c r="G280" s="33"/>
      <c r="H280" s="5"/>
      <c r="I280" s="5"/>
      <c r="J280" s="115"/>
    </row>
    <row r="281" spans="1:10" s="15" customFormat="1" ht="12.75">
      <c r="A281" s="16"/>
      <c r="B281" s="29">
        <v>80195</v>
      </c>
      <c r="C281" s="31" t="s">
        <v>465</v>
      </c>
      <c r="D281" s="12">
        <f>SUM(D282:D299)</f>
        <v>6055140</v>
      </c>
      <c r="E281" s="34">
        <f t="shared" si="7"/>
        <v>6055140</v>
      </c>
      <c r="F281" s="12">
        <f>SUM(F282:F299)</f>
        <v>4552940</v>
      </c>
      <c r="G281" s="12">
        <f>SUM(G282:G299)</f>
        <v>40000</v>
      </c>
      <c r="H281" s="12">
        <f>SUM(H282:H299)</f>
        <v>0</v>
      </c>
      <c r="I281" s="12">
        <f>SUM(I282:I299)</f>
        <v>0</v>
      </c>
      <c r="J281" s="115"/>
    </row>
    <row r="282" spans="1:10" s="15" customFormat="1" ht="12.75">
      <c r="A282" s="16"/>
      <c r="B282" s="29"/>
      <c r="C282" s="32" t="s">
        <v>360</v>
      </c>
      <c r="D282" s="5">
        <v>463400</v>
      </c>
      <c r="E282" s="33">
        <f t="shared" si="7"/>
        <v>463400</v>
      </c>
      <c r="F282" s="5">
        <v>463400</v>
      </c>
      <c r="G282" s="33"/>
      <c r="H282" s="5"/>
      <c r="I282" s="5"/>
      <c r="J282" s="115"/>
    </row>
    <row r="283" spans="1:10" s="15" customFormat="1" ht="12.75">
      <c r="A283" s="16"/>
      <c r="B283" s="29"/>
      <c r="C283" s="32" t="s">
        <v>362</v>
      </c>
      <c r="D283" s="5">
        <v>170000</v>
      </c>
      <c r="E283" s="33">
        <f t="shared" si="7"/>
        <v>170000</v>
      </c>
      <c r="F283" s="5">
        <v>170000</v>
      </c>
      <c r="G283" s="33"/>
      <c r="H283" s="5"/>
      <c r="I283" s="5"/>
      <c r="J283" s="115"/>
    </row>
    <row r="284" spans="1:10" s="15" customFormat="1" ht="25.5">
      <c r="A284" s="16"/>
      <c r="B284" s="29"/>
      <c r="C284" s="32" t="s">
        <v>450</v>
      </c>
      <c r="D284" s="5">
        <v>923000</v>
      </c>
      <c r="E284" s="33">
        <f t="shared" si="7"/>
        <v>923000</v>
      </c>
      <c r="F284" s="5"/>
      <c r="G284" s="33"/>
      <c r="H284" s="5"/>
      <c r="I284" s="5"/>
      <c r="J284" s="115"/>
    </row>
    <row r="285" spans="1:10" s="15" customFormat="1" ht="12.75">
      <c r="A285" s="16"/>
      <c r="B285" s="29"/>
      <c r="C285" s="32" t="s">
        <v>363</v>
      </c>
      <c r="D285" s="5">
        <v>60000</v>
      </c>
      <c r="E285" s="33">
        <f t="shared" si="7"/>
        <v>60000</v>
      </c>
      <c r="F285" s="5"/>
      <c r="G285" s="33"/>
      <c r="H285" s="5"/>
      <c r="I285" s="5"/>
      <c r="J285" s="115"/>
    </row>
    <row r="286" spans="1:10" s="15" customFormat="1" ht="25.5">
      <c r="A286" s="16"/>
      <c r="B286" s="29"/>
      <c r="C286" s="32" t="s">
        <v>417</v>
      </c>
      <c r="D286" s="5">
        <v>3763800</v>
      </c>
      <c r="E286" s="33">
        <f t="shared" si="7"/>
        <v>3763800</v>
      </c>
      <c r="F286" s="5">
        <v>3763800</v>
      </c>
      <c r="G286" s="33"/>
      <c r="H286" s="5"/>
      <c r="I286" s="5"/>
      <c r="J286" s="115"/>
    </row>
    <row r="287" spans="1:10" s="15" customFormat="1" ht="12.75">
      <c r="A287" s="16"/>
      <c r="B287" s="29"/>
      <c r="C287" s="32" t="s">
        <v>372</v>
      </c>
      <c r="D287" s="5">
        <v>150000</v>
      </c>
      <c r="E287" s="33">
        <f t="shared" si="7"/>
        <v>150000</v>
      </c>
      <c r="F287" s="5">
        <v>150000</v>
      </c>
      <c r="G287" s="33"/>
      <c r="H287" s="5"/>
      <c r="I287" s="5"/>
      <c r="J287" s="115"/>
    </row>
    <row r="288" spans="1:10" s="15" customFormat="1" ht="25.5">
      <c r="A288" s="16"/>
      <c r="B288" s="29"/>
      <c r="C288" s="32" t="s">
        <v>519</v>
      </c>
      <c r="D288" s="5">
        <v>4000</v>
      </c>
      <c r="E288" s="33">
        <f t="shared" si="7"/>
        <v>4000</v>
      </c>
      <c r="F288" s="5"/>
      <c r="G288" s="33"/>
      <c r="H288" s="5"/>
      <c r="I288" s="5"/>
      <c r="J288" s="115"/>
    </row>
    <row r="289" spans="1:10" s="15" customFormat="1" ht="25.5">
      <c r="A289" s="16"/>
      <c r="B289" s="29"/>
      <c r="C289" s="32" t="s">
        <v>520</v>
      </c>
      <c r="D289" s="5">
        <v>40000</v>
      </c>
      <c r="E289" s="33">
        <f t="shared" si="7"/>
        <v>40000</v>
      </c>
      <c r="F289" s="5"/>
      <c r="G289" s="33">
        <v>40000</v>
      </c>
      <c r="H289" s="5"/>
      <c r="I289" s="5"/>
      <c r="J289" s="115"/>
    </row>
    <row r="290" spans="1:10" s="15" customFormat="1" ht="25.5">
      <c r="A290" s="16"/>
      <c r="B290" s="29"/>
      <c r="C290" s="32" t="s">
        <v>521</v>
      </c>
      <c r="D290" s="5">
        <v>20000</v>
      </c>
      <c r="E290" s="33">
        <f t="shared" si="7"/>
        <v>20000</v>
      </c>
      <c r="F290" s="5"/>
      <c r="G290" s="33"/>
      <c r="H290" s="5"/>
      <c r="I290" s="5"/>
      <c r="J290" s="115"/>
    </row>
    <row r="291" spans="1:10" s="15" customFormat="1" ht="63.75">
      <c r="A291" s="16"/>
      <c r="B291" s="29"/>
      <c r="C291" s="32" t="s">
        <v>522</v>
      </c>
      <c r="D291" s="5">
        <v>30000</v>
      </c>
      <c r="E291" s="33">
        <f t="shared" si="7"/>
        <v>30000</v>
      </c>
      <c r="F291" s="5"/>
      <c r="G291" s="33"/>
      <c r="H291" s="5"/>
      <c r="I291" s="5"/>
      <c r="J291" s="115"/>
    </row>
    <row r="292" spans="1:10" s="15" customFormat="1" ht="38.25">
      <c r="A292" s="16"/>
      <c r="B292" s="29"/>
      <c r="C292" s="32" t="s">
        <v>523</v>
      </c>
      <c r="D292" s="5">
        <v>12000</v>
      </c>
      <c r="E292" s="33">
        <f t="shared" si="7"/>
        <v>12000</v>
      </c>
      <c r="F292" s="5"/>
      <c r="G292" s="33"/>
      <c r="H292" s="5"/>
      <c r="I292" s="5"/>
      <c r="J292" s="115"/>
    </row>
    <row r="293" spans="1:10" s="15" customFormat="1" ht="12.75">
      <c r="A293" s="16"/>
      <c r="B293" s="48"/>
      <c r="C293" s="32" t="s">
        <v>6</v>
      </c>
      <c r="D293" s="5">
        <v>25000</v>
      </c>
      <c r="E293" s="33">
        <f t="shared" si="7"/>
        <v>25000</v>
      </c>
      <c r="F293" s="33"/>
      <c r="G293" s="33"/>
      <c r="H293" s="33"/>
      <c r="I293" s="33"/>
      <c r="J293" s="115"/>
    </row>
    <row r="294" spans="1:10" s="15" customFormat="1" ht="25.5">
      <c r="A294" s="16"/>
      <c r="B294" s="48"/>
      <c r="C294" s="32" t="s">
        <v>172</v>
      </c>
      <c r="D294" s="5">
        <v>52000</v>
      </c>
      <c r="E294" s="33">
        <f t="shared" si="7"/>
        <v>52000</v>
      </c>
      <c r="F294" s="33"/>
      <c r="G294" s="33"/>
      <c r="H294" s="33"/>
      <c r="I294" s="33"/>
      <c r="J294" s="115"/>
    </row>
    <row r="295" spans="1:10" s="15" customFormat="1" ht="51">
      <c r="A295" s="16"/>
      <c r="B295" s="48"/>
      <c r="C295" s="32" t="s">
        <v>524</v>
      </c>
      <c r="D295" s="5">
        <v>106200</v>
      </c>
      <c r="E295" s="33">
        <f>D295-I295</f>
        <v>106200</v>
      </c>
      <c r="F295" s="33"/>
      <c r="G295" s="33"/>
      <c r="H295" s="33"/>
      <c r="I295" s="33"/>
      <c r="J295" s="115"/>
    </row>
    <row r="296" spans="1:10" s="15" customFormat="1" ht="25.5">
      <c r="A296" s="16"/>
      <c r="B296" s="86"/>
      <c r="C296" s="85" t="s">
        <v>19</v>
      </c>
      <c r="D296" s="33">
        <v>50000</v>
      </c>
      <c r="E296" s="33">
        <f>D296-I296</f>
        <v>50000</v>
      </c>
      <c r="F296" s="33"/>
      <c r="G296" s="33"/>
      <c r="H296" s="33"/>
      <c r="I296" s="33"/>
      <c r="J296" s="115"/>
    </row>
    <row r="297" spans="1:10" s="15" customFormat="1" ht="25.5">
      <c r="A297" s="16"/>
      <c r="B297" s="86"/>
      <c r="C297" s="85" t="s">
        <v>571</v>
      </c>
      <c r="D297" s="33">
        <v>80000</v>
      </c>
      <c r="E297" s="33">
        <f>D297-I297</f>
        <v>80000</v>
      </c>
      <c r="F297" s="33"/>
      <c r="G297" s="33"/>
      <c r="H297" s="33"/>
      <c r="I297" s="33"/>
      <c r="J297" s="115"/>
    </row>
    <row r="298" spans="1:10" s="15" customFormat="1" ht="38.25">
      <c r="A298" s="16"/>
      <c r="B298" s="86"/>
      <c r="C298" s="85" t="s">
        <v>572</v>
      </c>
      <c r="D298" s="33">
        <v>100000</v>
      </c>
      <c r="E298" s="33">
        <f>D298-I298</f>
        <v>100000</v>
      </c>
      <c r="F298" s="33"/>
      <c r="G298" s="33"/>
      <c r="H298" s="33"/>
      <c r="I298" s="33"/>
      <c r="J298" s="115"/>
    </row>
    <row r="299" spans="1:10" s="15" customFormat="1" ht="12.75">
      <c r="A299" s="16"/>
      <c r="B299" s="86"/>
      <c r="C299" s="85" t="s">
        <v>232</v>
      </c>
      <c r="D299" s="33">
        <v>5740</v>
      </c>
      <c r="E299" s="33">
        <f>D299-I299</f>
        <v>5740</v>
      </c>
      <c r="F299" s="33">
        <v>5740</v>
      </c>
      <c r="G299" s="33"/>
      <c r="H299" s="33"/>
      <c r="I299" s="33"/>
      <c r="J299" s="115"/>
    </row>
    <row r="300" spans="1:10" s="15" customFormat="1" ht="20.25" customHeight="1">
      <c r="A300" s="9">
        <v>851</v>
      </c>
      <c r="B300" s="25"/>
      <c r="C300" s="10" t="s">
        <v>441</v>
      </c>
      <c r="D300" s="10">
        <f>D301+D304+D316+D318+D320+D323</f>
        <v>6222250</v>
      </c>
      <c r="E300" s="44">
        <f t="shared" si="7"/>
        <v>6222250</v>
      </c>
      <c r="F300" s="10">
        <f>F301+F304+F316+F318+F320+F323</f>
        <v>3784000</v>
      </c>
      <c r="G300" s="10">
        <f>G301+G304+G316+G318+G320+G323</f>
        <v>2078000</v>
      </c>
      <c r="H300" s="10">
        <f>H301+H304+H316+H318+H320+H323</f>
        <v>35000</v>
      </c>
      <c r="I300" s="10">
        <f>I301+I304+I316+I318+I320+I323</f>
        <v>0</v>
      </c>
      <c r="J300" s="115"/>
    </row>
    <row r="301" spans="1:10" s="15" customFormat="1" ht="12.75">
      <c r="A301" s="16"/>
      <c r="B301" s="29">
        <v>85121</v>
      </c>
      <c r="C301" s="117" t="s">
        <v>49</v>
      </c>
      <c r="D301" s="12">
        <f>SUM(D302:D303)</f>
        <v>35000</v>
      </c>
      <c r="E301" s="34">
        <f>D301-I301</f>
        <v>35000</v>
      </c>
      <c r="F301" s="12">
        <f>SUM(F302:F303)</f>
        <v>0</v>
      </c>
      <c r="G301" s="12">
        <f>SUM(G302:G303)</f>
        <v>0</v>
      </c>
      <c r="H301" s="12">
        <f>SUM(H302:H303)</f>
        <v>35000</v>
      </c>
      <c r="I301" s="12">
        <f>SUM(I302:I303)</f>
        <v>0</v>
      </c>
      <c r="J301" s="115"/>
    </row>
    <row r="302" spans="1:10" s="15" customFormat="1" ht="25.5">
      <c r="A302" s="16"/>
      <c r="B302" s="29"/>
      <c r="C302" s="32" t="s">
        <v>50</v>
      </c>
      <c r="D302" s="33">
        <v>20000</v>
      </c>
      <c r="E302" s="33">
        <f>D302-I302</f>
        <v>20000</v>
      </c>
      <c r="F302" s="5"/>
      <c r="G302" s="5"/>
      <c r="H302" s="5">
        <v>20000</v>
      </c>
      <c r="I302" s="5"/>
      <c r="J302" s="115"/>
    </row>
    <row r="303" spans="1:10" s="15" customFormat="1" ht="25.5">
      <c r="A303" s="16"/>
      <c r="B303" s="29"/>
      <c r="C303" s="32" t="s">
        <v>51</v>
      </c>
      <c r="D303" s="33">
        <v>15000</v>
      </c>
      <c r="E303" s="33">
        <f>D303-I303</f>
        <v>15000</v>
      </c>
      <c r="F303" s="5"/>
      <c r="G303" s="5"/>
      <c r="H303" s="5">
        <v>15000</v>
      </c>
      <c r="I303" s="5"/>
      <c r="J303" s="115"/>
    </row>
    <row r="304" spans="1:10" s="15" customFormat="1" ht="12.75">
      <c r="A304" s="16"/>
      <c r="B304" s="29">
        <v>85149</v>
      </c>
      <c r="C304" s="31" t="s">
        <v>181</v>
      </c>
      <c r="D304" s="12">
        <f>SUM(D305:D315)</f>
        <v>460000</v>
      </c>
      <c r="E304" s="34">
        <f t="shared" si="7"/>
        <v>460000</v>
      </c>
      <c r="F304" s="12">
        <f>SUM(F305:F315)</f>
        <v>0</v>
      </c>
      <c r="G304" s="12">
        <f>SUM(G305:G315)</f>
        <v>457000</v>
      </c>
      <c r="H304" s="12">
        <f>SUM(H305:H315)</f>
        <v>0</v>
      </c>
      <c r="I304" s="12">
        <f>SUM(I305:I315)</f>
        <v>0</v>
      </c>
      <c r="J304" s="115"/>
    </row>
    <row r="305" spans="1:10" s="15" customFormat="1" ht="38.25">
      <c r="A305" s="16"/>
      <c r="B305" s="29"/>
      <c r="C305" s="32" t="s">
        <v>350</v>
      </c>
      <c r="D305" s="5">
        <v>350000</v>
      </c>
      <c r="E305" s="33">
        <f t="shared" si="7"/>
        <v>350000</v>
      </c>
      <c r="F305" s="5"/>
      <c r="G305" s="5">
        <v>350000</v>
      </c>
      <c r="H305" s="5"/>
      <c r="I305" s="5"/>
      <c r="J305" s="115"/>
    </row>
    <row r="306" spans="1:10" s="15" customFormat="1" ht="25.5">
      <c r="A306" s="16"/>
      <c r="B306" s="29"/>
      <c r="C306" s="32" t="s">
        <v>27</v>
      </c>
      <c r="D306" s="5">
        <v>15000</v>
      </c>
      <c r="E306" s="33">
        <f t="shared" si="7"/>
        <v>15000</v>
      </c>
      <c r="F306" s="5"/>
      <c r="G306" s="5">
        <v>15000</v>
      </c>
      <c r="H306" s="5"/>
      <c r="I306" s="5"/>
      <c r="J306" s="115"/>
    </row>
    <row r="307" spans="1:10" s="15" customFormat="1" ht="25.5">
      <c r="A307" s="16"/>
      <c r="B307" s="29"/>
      <c r="C307" s="32" t="s">
        <v>28</v>
      </c>
      <c r="D307" s="5">
        <v>4500</v>
      </c>
      <c r="E307" s="33">
        <f t="shared" si="7"/>
        <v>4500</v>
      </c>
      <c r="F307" s="5"/>
      <c r="G307" s="5">
        <v>4500</v>
      </c>
      <c r="H307" s="5"/>
      <c r="I307" s="5"/>
      <c r="J307" s="115"/>
    </row>
    <row r="308" spans="1:10" s="15" customFormat="1" ht="25.5">
      <c r="A308" s="16"/>
      <c r="B308" s="29"/>
      <c r="C308" s="32" t="s">
        <v>29</v>
      </c>
      <c r="D308" s="5">
        <v>24500</v>
      </c>
      <c r="E308" s="33">
        <f t="shared" si="7"/>
        <v>24500</v>
      </c>
      <c r="F308" s="5"/>
      <c r="G308" s="5">
        <v>24500</v>
      </c>
      <c r="H308" s="5"/>
      <c r="I308" s="5"/>
      <c r="J308" s="115"/>
    </row>
    <row r="309" spans="1:10" s="15" customFormat="1" ht="25.5">
      <c r="A309" s="16"/>
      <c r="B309" s="29"/>
      <c r="C309" s="32" t="s">
        <v>17</v>
      </c>
      <c r="D309" s="5">
        <v>12000</v>
      </c>
      <c r="E309" s="33">
        <f t="shared" si="7"/>
        <v>12000</v>
      </c>
      <c r="F309" s="5"/>
      <c r="G309" s="5">
        <v>12000</v>
      </c>
      <c r="H309" s="5"/>
      <c r="I309" s="5"/>
      <c r="J309" s="115"/>
    </row>
    <row r="310" spans="1:10" s="15" customFormat="1" ht="25.5">
      <c r="A310" s="16"/>
      <c r="B310" s="29"/>
      <c r="C310" s="32" t="s">
        <v>18</v>
      </c>
      <c r="D310" s="5">
        <v>15000</v>
      </c>
      <c r="E310" s="33">
        <f t="shared" si="7"/>
        <v>15000</v>
      </c>
      <c r="F310" s="5"/>
      <c r="G310" s="5">
        <v>15000</v>
      </c>
      <c r="H310" s="5"/>
      <c r="I310" s="5"/>
      <c r="J310" s="115"/>
    </row>
    <row r="311" spans="1:10" s="15" customFormat="1" ht="25.5">
      <c r="A311" s="16"/>
      <c r="B311" s="29"/>
      <c r="C311" s="32" t="s">
        <v>20</v>
      </c>
      <c r="D311" s="5">
        <v>10000</v>
      </c>
      <c r="E311" s="33">
        <f t="shared" si="7"/>
        <v>10000</v>
      </c>
      <c r="F311" s="5"/>
      <c r="G311" s="5">
        <v>10000</v>
      </c>
      <c r="H311" s="5"/>
      <c r="I311" s="5"/>
      <c r="J311" s="115"/>
    </row>
    <row r="312" spans="1:10" s="15" customFormat="1" ht="25.5">
      <c r="A312" s="16"/>
      <c r="B312" s="29"/>
      <c r="C312" s="32" t="s">
        <v>541</v>
      </c>
      <c r="D312" s="5">
        <v>5000</v>
      </c>
      <c r="E312" s="33">
        <f t="shared" si="7"/>
        <v>5000</v>
      </c>
      <c r="F312" s="5"/>
      <c r="G312" s="5">
        <v>5000</v>
      </c>
      <c r="H312" s="5"/>
      <c r="I312" s="5"/>
      <c r="J312" s="115"/>
    </row>
    <row r="313" spans="1:10" s="15" customFormat="1" ht="12.75">
      <c r="A313" s="16"/>
      <c r="B313" s="29"/>
      <c r="C313" s="32" t="s">
        <v>542</v>
      </c>
      <c r="D313" s="5">
        <v>10000</v>
      </c>
      <c r="E313" s="33">
        <f t="shared" si="7"/>
        <v>10000</v>
      </c>
      <c r="F313" s="5"/>
      <c r="G313" s="5">
        <v>10000</v>
      </c>
      <c r="H313" s="5"/>
      <c r="I313" s="5"/>
      <c r="J313" s="115"/>
    </row>
    <row r="314" spans="1:10" s="15" customFormat="1" ht="38.25">
      <c r="A314" s="16"/>
      <c r="B314" s="29"/>
      <c r="C314" s="32" t="s">
        <v>543</v>
      </c>
      <c r="D314" s="5">
        <v>11000</v>
      </c>
      <c r="E314" s="33">
        <f t="shared" si="7"/>
        <v>11000</v>
      </c>
      <c r="F314" s="5"/>
      <c r="G314" s="5">
        <v>11000</v>
      </c>
      <c r="H314" s="5"/>
      <c r="I314" s="5"/>
      <c r="J314" s="115"/>
    </row>
    <row r="315" spans="1:10" s="15" customFormat="1" ht="12.75">
      <c r="A315" s="16"/>
      <c r="B315" s="29"/>
      <c r="C315" s="32" t="s">
        <v>525</v>
      </c>
      <c r="D315" s="5">
        <v>3000</v>
      </c>
      <c r="E315" s="33">
        <f>D315-I315</f>
        <v>3000</v>
      </c>
      <c r="F315" s="5"/>
      <c r="G315" s="5"/>
      <c r="H315" s="5"/>
      <c r="I315" s="5"/>
      <c r="J315" s="115"/>
    </row>
    <row r="316" spans="1:10" s="15" customFormat="1" ht="12.75">
      <c r="A316" s="16"/>
      <c r="B316" s="29">
        <v>85153</v>
      </c>
      <c r="C316" s="31" t="s">
        <v>312</v>
      </c>
      <c r="D316" s="12">
        <f>SUM(D317:D317)</f>
        <v>61000</v>
      </c>
      <c r="E316" s="34">
        <f t="shared" si="7"/>
        <v>61000</v>
      </c>
      <c r="F316" s="12">
        <f>SUM(F317:F317)</f>
        <v>0</v>
      </c>
      <c r="G316" s="12">
        <f>SUM(G317:G317)</f>
        <v>61000</v>
      </c>
      <c r="H316" s="12">
        <f>SUM(H317:H317)</f>
        <v>0</v>
      </c>
      <c r="I316" s="12">
        <f>SUM(I317:I317)</f>
        <v>0</v>
      </c>
      <c r="J316" s="115"/>
    </row>
    <row r="317" spans="1:10" s="8" customFormat="1" ht="12.75">
      <c r="A317" s="7"/>
      <c r="B317" s="27"/>
      <c r="C317" s="32" t="s">
        <v>457</v>
      </c>
      <c r="D317" s="5">
        <v>61000</v>
      </c>
      <c r="E317" s="33">
        <f t="shared" si="7"/>
        <v>61000</v>
      </c>
      <c r="F317" s="5"/>
      <c r="G317" s="5">
        <v>61000</v>
      </c>
      <c r="H317" s="5"/>
      <c r="I317" s="5"/>
      <c r="J317" s="115"/>
    </row>
    <row r="318" spans="1:10" s="15" customFormat="1" ht="12.75">
      <c r="A318" s="16"/>
      <c r="B318" s="29">
        <v>85154</v>
      </c>
      <c r="C318" s="31" t="s">
        <v>233</v>
      </c>
      <c r="D318" s="12">
        <f>SUM(D319:D319)</f>
        <v>1823700</v>
      </c>
      <c r="E318" s="34">
        <f t="shared" si="7"/>
        <v>1823700</v>
      </c>
      <c r="F318" s="12">
        <f>SUM(F319:F319)</f>
        <v>38000</v>
      </c>
      <c r="G318" s="12">
        <f>SUM(G319:G319)</f>
        <v>1500000</v>
      </c>
      <c r="H318" s="12">
        <f>SUM(H319:H319)</f>
        <v>0</v>
      </c>
      <c r="I318" s="12">
        <f>SUM(I319:I319)</f>
        <v>0</v>
      </c>
      <c r="J318" s="115"/>
    </row>
    <row r="319" spans="1:10" s="8" customFormat="1" ht="38.25">
      <c r="A319" s="7"/>
      <c r="B319" s="27"/>
      <c r="C319" s="32" t="s">
        <v>394</v>
      </c>
      <c r="D319" s="5">
        <v>1823700</v>
      </c>
      <c r="E319" s="33">
        <f t="shared" si="7"/>
        <v>1823700</v>
      </c>
      <c r="F319" s="5">
        <v>38000</v>
      </c>
      <c r="G319" s="5">
        <v>1500000</v>
      </c>
      <c r="H319" s="5"/>
      <c r="I319" s="5"/>
      <c r="J319" s="115"/>
    </row>
    <row r="320" spans="1:10" s="8" customFormat="1" ht="38.25">
      <c r="A320" s="7"/>
      <c r="B320" s="29">
        <v>85156</v>
      </c>
      <c r="C320" s="31" t="s">
        <v>237</v>
      </c>
      <c r="D320" s="12">
        <f>SUM(D321:D322)</f>
        <v>3746000</v>
      </c>
      <c r="E320" s="34">
        <f t="shared" si="7"/>
        <v>3746000</v>
      </c>
      <c r="F320" s="12">
        <f>SUM(F321:F322)</f>
        <v>3746000</v>
      </c>
      <c r="G320" s="12">
        <f>SUM(G321:G322)</f>
        <v>0</v>
      </c>
      <c r="H320" s="12">
        <f>SUM(H321:H322)</f>
        <v>0</v>
      </c>
      <c r="I320" s="12">
        <f>SUM(I321:I322)</f>
        <v>0</v>
      </c>
      <c r="J320" s="115"/>
    </row>
    <row r="321" spans="1:10" s="8" customFormat="1" ht="51">
      <c r="A321" s="7"/>
      <c r="B321" s="27"/>
      <c r="C321" s="32" t="s">
        <v>343</v>
      </c>
      <c r="D321" s="5">
        <v>19000</v>
      </c>
      <c r="E321" s="33">
        <f t="shared" si="7"/>
        <v>19000</v>
      </c>
      <c r="F321" s="5">
        <v>19000</v>
      </c>
      <c r="G321" s="5"/>
      <c r="H321" s="5"/>
      <c r="I321" s="5"/>
      <c r="J321" s="115"/>
    </row>
    <row r="322" spans="1:10" s="8" customFormat="1" ht="51">
      <c r="A322" s="7"/>
      <c r="B322" s="27"/>
      <c r="C322" s="32" t="s">
        <v>344</v>
      </c>
      <c r="D322" s="5">
        <v>3727000</v>
      </c>
      <c r="E322" s="33">
        <f t="shared" si="7"/>
        <v>3727000</v>
      </c>
      <c r="F322" s="5">
        <v>3727000</v>
      </c>
      <c r="G322" s="5"/>
      <c r="H322" s="5"/>
      <c r="I322" s="5"/>
      <c r="J322" s="115"/>
    </row>
    <row r="323" spans="1:10" s="8" customFormat="1" ht="12.75">
      <c r="A323" s="7"/>
      <c r="B323" s="29">
        <v>85195</v>
      </c>
      <c r="C323" s="31" t="s">
        <v>465</v>
      </c>
      <c r="D323" s="12">
        <f>SUM(D324:D327)</f>
        <v>96550</v>
      </c>
      <c r="E323" s="34">
        <f t="shared" si="7"/>
        <v>96550</v>
      </c>
      <c r="F323" s="12">
        <f>SUM(F324:F327)</f>
        <v>0</v>
      </c>
      <c r="G323" s="12">
        <f>SUM(G324:G327)</f>
        <v>60000</v>
      </c>
      <c r="H323" s="12">
        <f>SUM(H324:H327)</f>
        <v>0</v>
      </c>
      <c r="I323" s="12">
        <f>SUM(I324:I327)</f>
        <v>0</v>
      </c>
      <c r="J323" s="115"/>
    </row>
    <row r="324" spans="1:10" s="8" customFormat="1" ht="38.25">
      <c r="A324" s="7"/>
      <c r="B324" s="27"/>
      <c r="C324" s="40" t="s">
        <v>575</v>
      </c>
      <c r="D324" s="5">
        <v>60000</v>
      </c>
      <c r="E324" s="33">
        <f t="shared" si="7"/>
        <v>60000</v>
      </c>
      <c r="F324" s="5"/>
      <c r="G324" s="5">
        <v>60000</v>
      </c>
      <c r="H324" s="5"/>
      <c r="I324" s="5"/>
      <c r="J324" s="115"/>
    </row>
    <row r="325" spans="1:10" s="8" customFormat="1" ht="41.25" customHeight="1">
      <c r="A325" s="7"/>
      <c r="B325" s="27"/>
      <c r="C325" s="40" t="s">
        <v>526</v>
      </c>
      <c r="D325" s="5">
        <v>15000</v>
      </c>
      <c r="E325" s="33">
        <f t="shared" si="7"/>
        <v>15000</v>
      </c>
      <c r="F325" s="5"/>
      <c r="G325" s="5"/>
      <c r="H325" s="5"/>
      <c r="I325" s="5"/>
      <c r="J325" s="115"/>
    </row>
    <row r="326" spans="1:10" s="8" customFormat="1" ht="38.25">
      <c r="A326" s="7"/>
      <c r="B326" s="27"/>
      <c r="C326" s="32" t="s">
        <v>527</v>
      </c>
      <c r="D326" s="5">
        <v>20000</v>
      </c>
      <c r="E326" s="33">
        <f>D326-I326</f>
        <v>20000</v>
      </c>
      <c r="F326" s="5"/>
      <c r="G326" s="5"/>
      <c r="H326" s="5"/>
      <c r="I326" s="5"/>
      <c r="J326" s="115"/>
    </row>
    <row r="327" spans="1:10" s="8" customFormat="1" ht="51">
      <c r="A327" s="7"/>
      <c r="B327" s="27"/>
      <c r="C327" s="32" t="s">
        <v>551</v>
      </c>
      <c r="D327" s="5">
        <v>1550</v>
      </c>
      <c r="E327" s="33">
        <f>D327-I327</f>
        <v>1550</v>
      </c>
      <c r="F327" s="5"/>
      <c r="G327" s="5"/>
      <c r="H327" s="5"/>
      <c r="I327" s="5"/>
      <c r="J327" s="115"/>
    </row>
    <row r="328" spans="1:10" s="15" customFormat="1" ht="20.25" customHeight="1">
      <c r="A328" s="9">
        <v>852</v>
      </c>
      <c r="B328" s="25"/>
      <c r="C328" s="10" t="s">
        <v>182</v>
      </c>
      <c r="D328" s="10">
        <f>D329+D334+D339+D344+D346+D348+D350+D354+D356+D358+D363+D366+D368+D371+D373</f>
        <v>52006800</v>
      </c>
      <c r="E328" s="44">
        <f aca="true" t="shared" si="8" ref="E328:E391">D328-I328</f>
        <v>52006800</v>
      </c>
      <c r="F328" s="10">
        <f>F329+F334+F339+F344+F346+F348+F350+F354+F356+F358+F363+F366+F368+F371+F373</f>
        <v>11690718</v>
      </c>
      <c r="G328" s="10">
        <f>G329+G334+G339+G344+G346+G348+G350+G354+G356+G358+G363+G366+G368+G371+G373</f>
        <v>3164900</v>
      </c>
      <c r="H328" s="10">
        <f>H329+H334+H339+H344+H346+H348+H350+H354+H356+H358+H363+H366+H368+H371+H373</f>
        <v>0</v>
      </c>
      <c r="I328" s="10">
        <f>I329+I334+I339+I344+I346+I348+I350+I354+I356+I358+I363+I366+I368+I371+I373</f>
        <v>0</v>
      </c>
      <c r="J328" s="115"/>
    </row>
    <row r="329" spans="1:10" s="15" customFormat="1" ht="12.75">
      <c r="A329" s="16"/>
      <c r="B329" s="29">
        <v>85201</v>
      </c>
      <c r="C329" s="31" t="s">
        <v>238</v>
      </c>
      <c r="D329" s="12">
        <f>SUM(D330:D333)</f>
        <v>4336000</v>
      </c>
      <c r="E329" s="34">
        <f t="shared" si="8"/>
        <v>4336000</v>
      </c>
      <c r="F329" s="12">
        <f>SUM(F330:F333)</f>
        <v>2620000</v>
      </c>
      <c r="G329" s="12">
        <f>SUM(G330:G333)</f>
        <v>837000</v>
      </c>
      <c r="H329" s="12">
        <f>SUM(H330:H333)</f>
        <v>0</v>
      </c>
      <c r="I329" s="12">
        <f>SUM(I330:I333)</f>
        <v>0</v>
      </c>
      <c r="J329" s="115"/>
    </row>
    <row r="330" spans="1:10" s="8" customFormat="1" ht="12.75">
      <c r="A330" s="7"/>
      <c r="B330" s="27"/>
      <c r="C330" s="36" t="s">
        <v>398</v>
      </c>
      <c r="D330" s="5">
        <v>1155000</v>
      </c>
      <c r="E330" s="33">
        <f t="shared" si="8"/>
        <v>1155000</v>
      </c>
      <c r="F330" s="5">
        <v>905000</v>
      </c>
      <c r="G330" s="5"/>
      <c r="H330" s="5"/>
      <c r="I330" s="5"/>
      <c r="J330" s="115"/>
    </row>
    <row r="331" spans="1:10" s="8" customFormat="1" ht="12.75">
      <c r="A331" s="7"/>
      <c r="B331" s="27"/>
      <c r="C331" s="36" t="s">
        <v>399</v>
      </c>
      <c r="D331" s="5">
        <v>2205000</v>
      </c>
      <c r="E331" s="33">
        <f t="shared" si="8"/>
        <v>2205000</v>
      </c>
      <c r="F331" s="5">
        <v>1715000</v>
      </c>
      <c r="G331" s="5"/>
      <c r="H331" s="5"/>
      <c r="I331" s="5"/>
      <c r="J331" s="115"/>
    </row>
    <row r="332" spans="1:10" s="8" customFormat="1" ht="38.25">
      <c r="A332" s="7"/>
      <c r="B332" s="27"/>
      <c r="C332" s="32" t="s">
        <v>319</v>
      </c>
      <c r="D332" s="5">
        <v>139000</v>
      </c>
      <c r="E332" s="33">
        <f t="shared" si="8"/>
        <v>139000</v>
      </c>
      <c r="F332" s="5"/>
      <c r="G332" s="5"/>
      <c r="H332" s="5"/>
      <c r="I332" s="5"/>
      <c r="J332" s="115"/>
    </row>
    <row r="333" spans="1:10" s="8" customFormat="1" ht="38.25">
      <c r="A333" s="7"/>
      <c r="B333" s="27"/>
      <c r="C333" s="32" t="s">
        <v>313</v>
      </c>
      <c r="D333" s="5">
        <v>837000</v>
      </c>
      <c r="E333" s="33">
        <f t="shared" si="8"/>
        <v>837000</v>
      </c>
      <c r="F333" s="5"/>
      <c r="G333" s="5">
        <v>837000</v>
      </c>
      <c r="H333" s="5"/>
      <c r="I333" s="5"/>
      <c r="J333" s="115"/>
    </row>
    <row r="334" spans="1:10" s="15" customFormat="1" ht="12.75">
      <c r="A334" s="16"/>
      <c r="B334" s="29">
        <v>85202</v>
      </c>
      <c r="C334" s="31" t="s">
        <v>239</v>
      </c>
      <c r="D334" s="12">
        <f>SUM(D335:D338)</f>
        <v>4447700</v>
      </c>
      <c r="E334" s="34">
        <f t="shared" si="8"/>
        <v>4447700</v>
      </c>
      <c r="F334" s="12">
        <f>SUM(F335:F338)</f>
        <v>2582000</v>
      </c>
      <c r="G334" s="12">
        <f>SUM(G335:G338)</f>
        <v>341000</v>
      </c>
      <c r="H334" s="12">
        <f>SUM(H335:H338)</f>
        <v>0</v>
      </c>
      <c r="I334" s="12">
        <f>SUM(I335:I338)</f>
        <v>0</v>
      </c>
      <c r="J334" s="115"/>
    </row>
    <row r="335" spans="1:10" s="8" customFormat="1" ht="12.75">
      <c r="A335" s="16"/>
      <c r="B335" s="29"/>
      <c r="C335" s="36" t="s">
        <v>528</v>
      </c>
      <c r="D335" s="5">
        <v>1070000</v>
      </c>
      <c r="E335" s="33">
        <f t="shared" si="8"/>
        <v>1070000</v>
      </c>
      <c r="F335" s="5">
        <v>770000</v>
      </c>
      <c r="G335" s="5"/>
      <c r="H335" s="5"/>
      <c r="I335" s="5"/>
      <c r="J335" s="115"/>
    </row>
    <row r="336" spans="1:10" s="8" customFormat="1" ht="25.5">
      <c r="A336" s="7"/>
      <c r="B336" s="27"/>
      <c r="C336" s="36" t="s">
        <v>400</v>
      </c>
      <c r="D336" s="5">
        <v>1689700</v>
      </c>
      <c r="E336" s="33">
        <f t="shared" si="8"/>
        <v>1689700</v>
      </c>
      <c r="F336" s="5">
        <v>475000</v>
      </c>
      <c r="G336" s="5"/>
      <c r="H336" s="5"/>
      <c r="I336" s="5"/>
      <c r="J336" s="115"/>
    </row>
    <row r="337" spans="1:10" s="8" customFormat="1" ht="38.25">
      <c r="A337" s="7"/>
      <c r="B337" s="27"/>
      <c r="C337" s="36" t="s">
        <v>11</v>
      </c>
      <c r="D337" s="5">
        <v>1347000</v>
      </c>
      <c r="E337" s="33">
        <f t="shared" si="8"/>
        <v>1347000</v>
      </c>
      <c r="F337" s="5">
        <v>1337000</v>
      </c>
      <c r="G337" s="5"/>
      <c r="H337" s="5"/>
      <c r="I337" s="5"/>
      <c r="J337" s="115"/>
    </row>
    <row r="338" spans="1:10" s="8" customFormat="1" ht="38.25">
      <c r="A338" s="7"/>
      <c r="B338" s="27"/>
      <c r="C338" s="36" t="s">
        <v>12</v>
      </c>
      <c r="D338" s="5">
        <v>341000</v>
      </c>
      <c r="E338" s="33">
        <f t="shared" si="8"/>
        <v>341000</v>
      </c>
      <c r="F338" s="5"/>
      <c r="G338" s="5">
        <v>341000</v>
      </c>
      <c r="H338" s="5"/>
      <c r="I338" s="5"/>
      <c r="J338" s="115"/>
    </row>
    <row r="339" spans="1:10" s="15" customFormat="1" ht="12.75">
      <c r="A339" s="16"/>
      <c r="B339" s="29">
        <v>85203</v>
      </c>
      <c r="C339" s="31" t="s">
        <v>240</v>
      </c>
      <c r="D339" s="12">
        <f>SUM(D340:D343)</f>
        <v>764100</v>
      </c>
      <c r="E339" s="34">
        <f t="shared" si="8"/>
        <v>764100</v>
      </c>
      <c r="F339" s="12">
        <f>SUM(F340:F343)</f>
        <v>326700</v>
      </c>
      <c r="G339" s="12">
        <f>SUM(G340:G343)</f>
        <v>308100</v>
      </c>
      <c r="H339" s="12">
        <f>SUM(H340:H343)</f>
        <v>0</v>
      </c>
      <c r="I339" s="12">
        <f>SUM(I340:I343)</f>
        <v>0</v>
      </c>
      <c r="J339" s="115"/>
    </row>
    <row r="340" spans="1:10" s="8" customFormat="1" ht="25.5">
      <c r="A340" s="7"/>
      <c r="B340" s="27"/>
      <c r="C340" s="36" t="s">
        <v>401</v>
      </c>
      <c r="D340" s="5">
        <v>24000</v>
      </c>
      <c r="E340" s="33">
        <f t="shared" si="8"/>
        <v>24000</v>
      </c>
      <c r="F340" s="5"/>
      <c r="G340" s="5"/>
      <c r="H340" s="5"/>
      <c r="I340" s="5"/>
      <c r="J340" s="115"/>
    </row>
    <row r="341" spans="1:10" s="8" customFormat="1" ht="63.75">
      <c r="A341" s="7"/>
      <c r="B341" s="27"/>
      <c r="C341" s="36" t="s">
        <v>13</v>
      </c>
      <c r="D341" s="5">
        <v>432000</v>
      </c>
      <c r="E341" s="33">
        <f t="shared" si="8"/>
        <v>432000</v>
      </c>
      <c r="F341" s="5">
        <v>326700</v>
      </c>
      <c r="G341" s="5"/>
      <c r="H341" s="5"/>
      <c r="I341" s="5"/>
      <c r="J341" s="115"/>
    </row>
    <row r="342" spans="1:10" s="8" customFormat="1" ht="63.75">
      <c r="A342" s="7"/>
      <c r="B342" s="27"/>
      <c r="C342" s="36" t="s">
        <v>14</v>
      </c>
      <c r="D342" s="5">
        <v>288000</v>
      </c>
      <c r="E342" s="33">
        <f>D342-I342</f>
        <v>288000</v>
      </c>
      <c r="F342" s="5"/>
      <c r="G342" s="5">
        <v>288000</v>
      </c>
      <c r="H342" s="5"/>
      <c r="I342" s="5"/>
      <c r="J342" s="115"/>
    </row>
    <row r="343" spans="1:10" s="8" customFormat="1" ht="25.5">
      <c r="A343" s="7"/>
      <c r="B343" s="27"/>
      <c r="C343" s="84" t="s">
        <v>540</v>
      </c>
      <c r="D343" s="5">
        <v>20100</v>
      </c>
      <c r="E343" s="33">
        <f>D343-I343</f>
        <v>20100</v>
      </c>
      <c r="F343" s="5"/>
      <c r="G343" s="5">
        <v>20100</v>
      </c>
      <c r="H343" s="5"/>
      <c r="I343" s="5"/>
      <c r="J343" s="115"/>
    </row>
    <row r="344" spans="1:10" s="8" customFormat="1" ht="12.75">
      <c r="A344" s="7"/>
      <c r="B344" s="29">
        <v>85204</v>
      </c>
      <c r="C344" s="52" t="s">
        <v>241</v>
      </c>
      <c r="D344" s="12">
        <f>D345</f>
        <v>2635000</v>
      </c>
      <c r="E344" s="34">
        <f t="shared" si="8"/>
        <v>2635000</v>
      </c>
      <c r="F344" s="12">
        <f>F345</f>
        <v>94400</v>
      </c>
      <c r="G344" s="12">
        <f>G345</f>
        <v>357100</v>
      </c>
      <c r="H344" s="12">
        <f>H345</f>
        <v>0</v>
      </c>
      <c r="I344" s="12">
        <f>I345</f>
        <v>0</v>
      </c>
      <c r="J344" s="115"/>
    </row>
    <row r="345" spans="1:10" s="8" customFormat="1" ht="12.75">
      <c r="A345" s="7"/>
      <c r="B345" s="27"/>
      <c r="C345" s="40" t="s">
        <v>457</v>
      </c>
      <c r="D345" s="5">
        <v>2635000</v>
      </c>
      <c r="E345" s="33">
        <f t="shared" si="8"/>
        <v>2635000</v>
      </c>
      <c r="F345" s="5">
        <v>94400</v>
      </c>
      <c r="G345" s="5">
        <v>357100</v>
      </c>
      <c r="H345" s="5"/>
      <c r="I345" s="5"/>
      <c r="J345" s="115"/>
    </row>
    <row r="346" spans="1:10" s="8" customFormat="1" ht="51">
      <c r="A346" s="7"/>
      <c r="B346" s="29">
        <v>85212</v>
      </c>
      <c r="C346" s="52" t="s">
        <v>152</v>
      </c>
      <c r="D346" s="12">
        <f>SUM(D347:D347)</f>
        <v>20699000</v>
      </c>
      <c r="E346" s="34">
        <f t="shared" si="8"/>
        <v>20699000</v>
      </c>
      <c r="F346" s="12">
        <f>SUM(F347:F347)</f>
        <v>733518</v>
      </c>
      <c r="G346" s="12">
        <f>SUM(G347:G347)</f>
        <v>0</v>
      </c>
      <c r="H346" s="12">
        <f>SUM(H347:H347)</f>
        <v>0</v>
      </c>
      <c r="I346" s="12">
        <f>SUM(I347:I347)</f>
        <v>0</v>
      </c>
      <c r="J346" s="115"/>
    </row>
    <row r="347" spans="1:10" s="8" customFormat="1" ht="51">
      <c r="A347" s="7"/>
      <c r="B347" s="27"/>
      <c r="C347" s="32" t="s">
        <v>345</v>
      </c>
      <c r="D347" s="5">
        <v>20699000</v>
      </c>
      <c r="E347" s="33">
        <f t="shared" si="8"/>
        <v>20699000</v>
      </c>
      <c r="F347" s="5">
        <v>733518</v>
      </c>
      <c r="G347" s="5"/>
      <c r="H347" s="5"/>
      <c r="I347" s="5"/>
      <c r="J347" s="115"/>
    </row>
    <row r="348" spans="1:10" s="15" customFormat="1" ht="51">
      <c r="A348" s="16"/>
      <c r="B348" s="29">
        <v>85213</v>
      </c>
      <c r="C348" s="31" t="s">
        <v>16</v>
      </c>
      <c r="D348" s="12">
        <f>D349</f>
        <v>188000</v>
      </c>
      <c r="E348" s="34">
        <f t="shared" si="8"/>
        <v>188000</v>
      </c>
      <c r="F348" s="12">
        <f>F349</f>
        <v>188000</v>
      </c>
      <c r="G348" s="12">
        <f>G349</f>
        <v>0</v>
      </c>
      <c r="H348" s="12">
        <f>H349</f>
        <v>0</v>
      </c>
      <c r="I348" s="12">
        <f>I349</f>
        <v>0</v>
      </c>
      <c r="J348" s="115"/>
    </row>
    <row r="349" spans="1:10" s="8" customFormat="1" ht="51">
      <c r="A349" s="16"/>
      <c r="B349" s="29"/>
      <c r="C349" s="32" t="s">
        <v>339</v>
      </c>
      <c r="D349" s="5">
        <v>188000</v>
      </c>
      <c r="E349" s="33">
        <f t="shared" si="8"/>
        <v>188000</v>
      </c>
      <c r="F349" s="5">
        <v>188000</v>
      </c>
      <c r="G349" s="5"/>
      <c r="H349" s="5"/>
      <c r="I349" s="5"/>
      <c r="J349" s="115"/>
    </row>
    <row r="350" spans="1:10" s="15" customFormat="1" ht="25.5">
      <c r="A350" s="16"/>
      <c r="B350" s="29">
        <v>85214</v>
      </c>
      <c r="C350" s="31" t="s">
        <v>547</v>
      </c>
      <c r="D350" s="12">
        <f>SUM(D351:D353)</f>
        <v>6642000</v>
      </c>
      <c r="E350" s="34">
        <f t="shared" si="8"/>
        <v>6642000</v>
      </c>
      <c r="F350" s="12">
        <f>SUM(F351:F353)</f>
        <v>5200</v>
      </c>
      <c r="G350" s="12">
        <f>SUM(G351:G353)</f>
        <v>131900</v>
      </c>
      <c r="H350" s="12">
        <f>SUM(H351:H353)</f>
        <v>0</v>
      </c>
      <c r="I350" s="12">
        <f>SUM(I351:I353)</f>
        <v>0</v>
      </c>
      <c r="J350" s="115"/>
    </row>
    <row r="351" spans="1:10" s="8" customFormat="1" ht="12.75">
      <c r="A351" s="16"/>
      <c r="B351" s="29"/>
      <c r="C351" s="32" t="s">
        <v>457</v>
      </c>
      <c r="D351" s="5">
        <v>4000000</v>
      </c>
      <c r="E351" s="33">
        <f t="shared" si="8"/>
        <v>4000000</v>
      </c>
      <c r="F351" s="5">
        <v>5200</v>
      </c>
      <c r="G351" s="5">
        <v>131900</v>
      </c>
      <c r="H351" s="5"/>
      <c r="I351" s="5"/>
      <c r="J351" s="115"/>
    </row>
    <row r="352" spans="1:10" s="8" customFormat="1" ht="51">
      <c r="A352" s="16"/>
      <c r="B352" s="29"/>
      <c r="C352" s="32" t="s">
        <v>339</v>
      </c>
      <c r="D352" s="5">
        <v>1255000</v>
      </c>
      <c r="E352" s="33">
        <f t="shared" si="8"/>
        <v>1255000</v>
      </c>
      <c r="F352" s="5"/>
      <c r="G352" s="5"/>
      <c r="H352" s="5"/>
      <c r="I352" s="5"/>
      <c r="J352" s="115"/>
    </row>
    <row r="353" spans="1:10" s="8" customFormat="1" ht="25.5">
      <c r="A353" s="16"/>
      <c r="B353" s="29"/>
      <c r="C353" s="32" t="s">
        <v>340</v>
      </c>
      <c r="D353" s="5">
        <v>1387000</v>
      </c>
      <c r="E353" s="33">
        <f t="shared" si="8"/>
        <v>1387000</v>
      </c>
      <c r="F353" s="5"/>
      <c r="G353" s="5"/>
      <c r="H353" s="5"/>
      <c r="I353" s="5"/>
      <c r="J353" s="115"/>
    </row>
    <row r="354" spans="1:10" s="15" customFormat="1" ht="12.75">
      <c r="A354" s="16"/>
      <c r="B354" s="29">
        <v>85215</v>
      </c>
      <c r="C354" s="31" t="s">
        <v>243</v>
      </c>
      <c r="D354" s="12">
        <f>D355</f>
        <v>4210000</v>
      </c>
      <c r="E354" s="34">
        <f t="shared" si="8"/>
        <v>4210000</v>
      </c>
      <c r="F354" s="12">
        <f>F355</f>
        <v>0</v>
      </c>
      <c r="G354" s="12">
        <f>G355</f>
        <v>0</v>
      </c>
      <c r="H354" s="12">
        <f>H355</f>
        <v>0</v>
      </c>
      <c r="I354" s="12">
        <f>I355</f>
        <v>0</v>
      </c>
      <c r="J354" s="115"/>
    </row>
    <row r="355" spans="1:10" s="8" customFormat="1" ht="12.75">
      <c r="A355" s="16"/>
      <c r="B355" s="29"/>
      <c r="C355" s="32" t="s">
        <v>457</v>
      </c>
      <c r="D355" s="5">
        <v>4210000</v>
      </c>
      <c r="E355" s="33">
        <f t="shared" si="8"/>
        <v>4210000</v>
      </c>
      <c r="F355" s="5"/>
      <c r="G355" s="5"/>
      <c r="H355" s="5"/>
      <c r="I355" s="5"/>
      <c r="J355" s="115"/>
    </row>
    <row r="356" spans="1:10" s="8" customFormat="1" ht="12.75">
      <c r="A356" s="16"/>
      <c r="B356" s="29">
        <v>85218</v>
      </c>
      <c r="C356" s="52" t="s">
        <v>244</v>
      </c>
      <c r="D356" s="12">
        <f>SUM(D357:D357)</f>
        <v>100000</v>
      </c>
      <c r="E356" s="34">
        <f t="shared" si="8"/>
        <v>100000</v>
      </c>
      <c r="F356" s="12">
        <f>SUM(F357:F357)</f>
        <v>90500</v>
      </c>
      <c r="G356" s="12">
        <f>SUM(G357:G357)</f>
        <v>0</v>
      </c>
      <c r="H356" s="12">
        <f>SUM(H357:H357)</f>
        <v>0</v>
      </c>
      <c r="I356" s="12">
        <f>SUM(I357:I357)</f>
        <v>0</v>
      </c>
      <c r="J356" s="115"/>
    </row>
    <row r="357" spans="1:10" s="8" customFormat="1" ht="14.25" customHeight="1">
      <c r="A357" s="16"/>
      <c r="B357" s="29"/>
      <c r="C357" s="40" t="s">
        <v>457</v>
      </c>
      <c r="D357" s="5">
        <v>100000</v>
      </c>
      <c r="E357" s="33">
        <f t="shared" si="8"/>
        <v>100000</v>
      </c>
      <c r="F357" s="5">
        <v>90500</v>
      </c>
      <c r="G357" s="5"/>
      <c r="H357" s="5"/>
      <c r="I357" s="5"/>
      <c r="J357" s="115"/>
    </row>
    <row r="358" spans="1:10" s="15" customFormat="1" ht="12.75">
      <c r="A358" s="16"/>
      <c r="B358" s="29">
        <v>85219</v>
      </c>
      <c r="C358" s="31" t="s">
        <v>245</v>
      </c>
      <c r="D358" s="12">
        <f>SUM(D359:D361)</f>
        <v>4707000</v>
      </c>
      <c r="E358" s="34">
        <f t="shared" si="8"/>
        <v>4707000</v>
      </c>
      <c r="F358" s="12">
        <f>SUM(F359:F361)</f>
        <v>3937000</v>
      </c>
      <c r="G358" s="12">
        <f>SUM(G359:G361)</f>
        <v>0</v>
      </c>
      <c r="H358" s="12">
        <f>SUM(H359:H361)</f>
        <v>0</v>
      </c>
      <c r="I358" s="12">
        <f>SUM(I359:I361)</f>
        <v>0</v>
      </c>
      <c r="J358" s="115"/>
    </row>
    <row r="359" spans="1:10" s="8" customFormat="1" ht="25.5">
      <c r="A359" s="16"/>
      <c r="B359" s="29"/>
      <c r="C359" s="36" t="s">
        <v>22</v>
      </c>
      <c r="D359" s="5">
        <v>2841000</v>
      </c>
      <c r="E359" s="33">
        <f t="shared" si="8"/>
        <v>2841000</v>
      </c>
      <c r="F359" s="5">
        <v>2321000</v>
      </c>
      <c r="G359" s="5"/>
      <c r="H359" s="5"/>
      <c r="I359" s="5"/>
      <c r="J359" s="115"/>
    </row>
    <row r="360" spans="1:10" s="8" customFormat="1" ht="25.5">
      <c r="A360" s="16"/>
      <c r="B360" s="29"/>
      <c r="C360" s="32" t="s">
        <v>340</v>
      </c>
      <c r="D360" s="5">
        <v>1116000</v>
      </c>
      <c r="E360" s="33">
        <f t="shared" si="8"/>
        <v>1116000</v>
      </c>
      <c r="F360" s="5">
        <v>1116000</v>
      </c>
      <c r="G360" s="5"/>
      <c r="H360" s="5"/>
      <c r="I360" s="5"/>
      <c r="J360" s="115"/>
    </row>
    <row r="361" spans="1:10" s="8" customFormat="1" ht="38.25">
      <c r="A361" s="16"/>
      <c r="B361" s="29"/>
      <c r="C361" s="36" t="s">
        <v>370</v>
      </c>
      <c r="D361" s="5">
        <v>750000</v>
      </c>
      <c r="E361" s="33">
        <f t="shared" si="8"/>
        <v>750000</v>
      </c>
      <c r="F361" s="5">
        <v>500000</v>
      </c>
      <c r="G361" s="5"/>
      <c r="H361" s="5"/>
      <c r="I361" s="5"/>
      <c r="J361" s="115"/>
    </row>
    <row r="362" spans="1:10" s="8" customFormat="1" ht="25.5">
      <c r="A362" s="16"/>
      <c r="B362" s="29"/>
      <c r="C362" s="32" t="s">
        <v>454</v>
      </c>
      <c r="D362" s="5">
        <v>246700</v>
      </c>
      <c r="E362" s="33">
        <f t="shared" si="8"/>
        <v>246700</v>
      </c>
      <c r="F362" s="5"/>
      <c r="G362" s="5"/>
      <c r="H362" s="5"/>
      <c r="I362" s="5"/>
      <c r="J362" s="115"/>
    </row>
    <row r="363" spans="1:10" s="15" customFormat="1" ht="38.25">
      <c r="A363" s="16"/>
      <c r="B363" s="29">
        <v>85220</v>
      </c>
      <c r="C363" s="31" t="s">
        <v>246</v>
      </c>
      <c r="D363" s="12">
        <f aca="true" t="shared" si="9" ref="D363:I363">SUM(D364:D365)-D365</f>
        <v>703200</v>
      </c>
      <c r="E363" s="112">
        <f t="shared" si="8"/>
        <v>703200</v>
      </c>
      <c r="F363" s="12">
        <f t="shared" si="9"/>
        <v>607000</v>
      </c>
      <c r="G363" s="12">
        <f t="shared" si="9"/>
        <v>0</v>
      </c>
      <c r="H363" s="12">
        <f t="shared" si="9"/>
        <v>0</v>
      </c>
      <c r="I363" s="12">
        <f t="shared" si="9"/>
        <v>0</v>
      </c>
      <c r="J363" s="115"/>
    </row>
    <row r="364" spans="1:10" s="8" customFormat="1" ht="12.75">
      <c r="A364" s="7"/>
      <c r="B364" s="27"/>
      <c r="C364" s="32" t="s">
        <v>59</v>
      </c>
      <c r="D364" s="5">
        <v>703200</v>
      </c>
      <c r="E364" s="33">
        <f t="shared" si="8"/>
        <v>703200</v>
      </c>
      <c r="F364" s="5">
        <v>607000</v>
      </c>
      <c r="G364" s="5"/>
      <c r="H364" s="5"/>
      <c r="I364" s="5"/>
      <c r="J364" s="115"/>
    </row>
    <row r="365" spans="1:10" s="8" customFormat="1" ht="25.5">
      <c r="A365" s="7"/>
      <c r="B365" s="27"/>
      <c r="C365" s="32" t="s">
        <v>454</v>
      </c>
      <c r="D365" s="5">
        <v>229600</v>
      </c>
      <c r="E365" s="33">
        <f t="shared" si="8"/>
        <v>229600</v>
      </c>
      <c r="F365" s="5">
        <v>207300</v>
      </c>
      <c r="G365" s="5"/>
      <c r="H365" s="5"/>
      <c r="I365" s="5"/>
      <c r="J365" s="115"/>
    </row>
    <row r="366" spans="1:10" s="15" customFormat="1" ht="12.75">
      <c r="A366" s="16"/>
      <c r="B366" s="29">
        <v>85226</v>
      </c>
      <c r="C366" s="31" t="s">
        <v>248</v>
      </c>
      <c r="D366" s="12">
        <f>D367</f>
        <v>314200</v>
      </c>
      <c r="E366" s="34">
        <f t="shared" si="8"/>
        <v>314200</v>
      </c>
      <c r="F366" s="12">
        <f>F367</f>
        <v>254200</v>
      </c>
      <c r="G366" s="12">
        <f>G367</f>
        <v>0</v>
      </c>
      <c r="H366" s="12">
        <f>H367</f>
        <v>0</v>
      </c>
      <c r="I366" s="12">
        <f>I367</f>
        <v>0</v>
      </c>
      <c r="J366" s="115"/>
    </row>
    <row r="367" spans="1:10" s="8" customFormat="1" ht="25.5">
      <c r="A367" s="7"/>
      <c r="B367" s="27"/>
      <c r="C367" s="36" t="s">
        <v>406</v>
      </c>
      <c r="D367" s="5">
        <v>314200</v>
      </c>
      <c r="E367" s="33">
        <f t="shared" si="8"/>
        <v>314200</v>
      </c>
      <c r="F367" s="5">
        <v>254200</v>
      </c>
      <c r="G367" s="5"/>
      <c r="H367" s="5"/>
      <c r="I367" s="5"/>
      <c r="J367" s="115"/>
    </row>
    <row r="368" spans="1:10" s="15" customFormat="1" ht="25.5">
      <c r="A368" s="16"/>
      <c r="B368" s="29">
        <v>85228</v>
      </c>
      <c r="C368" s="31" t="s">
        <v>374</v>
      </c>
      <c r="D368" s="12">
        <f>SUM(D369:D370)</f>
        <v>992000</v>
      </c>
      <c r="E368" s="34">
        <f t="shared" si="8"/>
        <v>992000</v>
      </c>
      <c r="F368" s="12">
        <f>SUM(F369:F370)</f>
        <v>0</v>
      </c>
      <c r="G368" s="12">
        <f>SUM(G369:G370)</f>
        <v>992000</v>
      </c>
      <c r="H368" s="12">
        <f>SUM(H369:H370)</f>
        <v>0</v>
      </c>
      <c r="I368" s="12">
        <f>SUM(I369:I370)</f>
        <v>0</v>
      </c>
      <c r="J368" s="115"/>
    </row>
    <row r="369" spans="1:10" s="8" customFormat="1" ht="12" customHeight="1">
      <c r="A369" s="16"/>
      <c r="B369" s="29"/>
      <c r="C369" s="32" t="s">
        <v>457</v>
      </c>
      <c r="D369" s="5">
        <v>903000</v>
      </c>
      <c r="E369" s="33">
        <f t="shared" si="8"/>
        <v>903000</v>
      </c>
      <c r="F369" s="5"/>
      <c r="G369" s="5">
        <v>903000</v>
      </c>
      <c r="H369" s="5"/>
      <c r="I369" s="5"/>
      <c r="J369" s="115"/>
    </row>
    <row r="370" spans="1:10" s="8" customFormat="1" ht="51">
      <c r="A370" s="16"/>
      <c r="B370" s="29"/>
      <c r="C370" s="32" t="s">
        <v>342</v>
      </c>
      <c r="D370" s="5">
        <v>89000</v>
      </c>
      <c r="E370" s="33">
        <f t="shared" si="8"/>
        <v>89000</v>
      </c>
      <c r="F370" s="5"/>
      <c r="G370" s="5">
        <v>89000</v>
      </c>
      <c r="H370" s="5"/>
      <c r="I370" s="5"/>
      <c r="J370" s="115"/>
    </row>
    <row r="371" spans="1:10" s="15" customFormat="1" ht="12.75">
      <c r="A371" s="16"/>
      <c r="B371" s="29">
        <v>85233</v>
      </c>
      <c r="C371" s="31" t="s">
        <v>397</v>
      </c>
      <c r="D371" s="12">
        <f>D372</f>
        <v>12300</v>
      </c>
      <c r="E371" s="34">
        <f t="shared" si="8"/>
        <v>12300</v>
      </c>
      <c r="F371" s="12">
        <f>F372</f>
        <v>0</v>
      </c>
      <c r="G371" s="12">
        <f>G372</f>
        <v>0</v>
      </c>
      <c r="H371" s="12">
        <f>H372</f>
        <v>0</v>
      </c>
      <c r="I371" s="12">
        <f>I372</f>
        <v>0</v>
      </c>
      <c r="J371" s="115"/>
    </row>
    <row r="372" spans="1:10" s="8" customFormat="1" ht="12.75">
      <c r="A372" s="7"/>
      <c r="B372" s="27"/>
      <c r="C372" s="40" t="s">
        <v>457</v>
      </c>
      <c r="D372" s="5">
        <v>12300</v>
      </c>
      <c r="E372" s="33">
        <f t="shared" si="8"/>
        <v>12300</v>
      </c>
      <c r="F372" s="5"/>
      <c r="G372" s="5"/>
      <c r="H372" s="5"/>
      <c r="I372" s="5"/>
      <c r="J372" s="115"/>
    </row>
    <row r="373" spans="1:10" s="15" customFormat="1" ht="12.75">
      <c r="A373" s="16"/>
      <c r="B373" s="29">
        <v>85295</v>
      </c>
      <c r="C373" s="31" t="s">
        <v>250</v>
      </c>
      <c r="D373" s="12">
        <f>SUM(D374:D379)</f>
        <v>1256300</v>
      </c>
      <c r="E373" s="34">
        <f t="shared" si="8"/>
        <v>1256300</v>
      </c>
      <c r="F373" s="12">
        <f>SUM(F374:F379)</f>
        <v>252200</v>
      </c>
      <c r="G373" s="12">
        <f>SUM(G374:G379)</f>
        <v>197800</v>
      </c>
      <c r="H373" s="12">
        <f>SUM(H374:H379)</f>
        <v>0</v>
      </c>
      <c r="I373" s="12">
        <f>SUM(I374:I379)</f>
        <v>0</v>
      </c>
      <c r="J373" s="115"/>
    </row>
    <row r="374" spans="1:10" s="8" customFormat="1" ht="12.75">
      <c r="A374" s="7"/>
      <c r="B374" s="27"/>
      <c r="C374" s="32" t="s">
        <v>451</v>
      </c>
      <c r="D374" s="5">
        <v>521000</v>
      </c>
      <c r="E374" s="33">
        <f t="shared" si="8"/>
        <v>521000</v>
      </c>
      <c r="F374" s="5">
        <v>212000</v>
      </c>
      <c r="G374" s="5"/>
      <c r="H374" s="5"/>
      <c r="I374" s="5"/>
      <c r="J374" s="115"/>
    </row>
    <row r="375" spans="1:10" s="8" customFormat="1" ht="12.75">
      <c r="A375" s="7"/>
      <c r="B375" s="27"/>
      <c r="C375" s="32" t="s">
        <v>548</v>
      </c>
      <c r="D375" s="5">
        <v>45000</v>
      </c>
      <c r="E375" s="33">
        <f t="shared" si="8"/>
        <v>45000</v>
      </c>
      <c r="F375" s="5">
        <v>40200</v>
      </c>
      <c r="G375" s="5"/>
      <c r="H375" s="5"/>
      <c r="I375" s="5"/>
      <c r="J375" s="115"/>
    </row>
    <row r="376" spans="1:10" s="8" customFormat="1" ht="12.75">
      <c r="A376" s="7"/>
      <c r="B376" s="27"/>
      <c r="C376" s="32" t="s">
        <v>362</v>
      </c>
      <c r="D376" s="5">
        <v>8500</v>
      </c>
      <c r="E376" s="33">
        <f t="shared" si="8"/>
        <v>8500</v>
      </c>
      <c r="F376" s="5"/>
      <c r="G376" s="5"/>
      <c r="H376" s="5"/>
      <c r="I376" s="5"/>
      <c r="J376" s="115"/>
    </row>
    <row r="377" spans="1:10" s="8" customFormat="1" ht="25.5">
      <c r="A377" s="7"/>
      <c r="B377" s="27"/>
      <c r="C377" s="32" t="s">
        <v>450</v>
      </c>
      <c r="D377" s="5">
        <v>14800</v>
      </c>
      <c r="E377" s="33">
        <f t="shared" si="8"/>
        <v>14800</v>
      </c>
      <c r="F377" s="5"/>
      <c r="G377" s="5"/>
      <c r="H377" s="5"/>
      <c r="I377" s="5"/>
      <c r="J377" s="115"/>
    </row>
    <row r="378" spans="1:10" s="8" customFormat="1" ht="25.5">
      <c r="A378" s="7"/>
      <c r="B378" s="27"/>
      <c r="C378" s="32" t="s">
        <v>534</v>
      </c>
      <c r="D378" s="5">
        <v>15000</v>
      </c>
      <c r="E378" s="33">
        <f>D378-I378</f>
        <v>15000</v>
      </c>
      <c r="F378" s="5"/>
      <c r="G378" s="5"/>
      <c r="H378" s="5"/>
      <c r="I378" s="5"/>
      <c r="J378" s="115"/>
    </row>
    <row r="379" spans="1:10" s="8" customFormat="1" ht="25.5">
      <c r="A379" s="7"/>
      <c r="B379" s="27"/>
      <c r="C379" s="32" t="s">
        <v>340</v>
      </c>
      <c r="D379" s="5">
        <v>652000</v>
      </c>
      <c r="E379" s="33">
        <f>D379-I379</f>
        <v>652000</v>
      </c>
      <c r="F379" s="5"/>
      <c r="G379" s="5">
        <v>197800</v>
      </c>
      <c r="H379" s="5"/>
      <c r="I379" s="5"/>
      <c r="J379" s="115"/>
    </row>
    <row r="380" spans="1:10" s="15" customFormat="1" ht="25.5">
      <c r="A380" s="9">
        <v>853</v>
      </c>
      <c r="B380" s="25"/>
      <c r="C380" s="10" t="s">
        <v>183</v>
      </c>
      <c r="D380" s="10">
        <f>D381+D387+D390+D392+D396</f>
        <v>7755193</v>
      </c>
      <c r="E380" s="44">
        <f t="shared" si="8"/>
        <v>6209793</v>
      </c>
      <c r="F380" s="10">
        <f>F381+F387+F390+F392+F396</f>
        <v>4895456</v>
      </c>
      <c r="G380" s="10">
        <f>G381+G387+G390+G392+G396</f>
        <v>177000</v>
      </c>
      <c r="H380" s="10">
        <f>H381+H387+H390+H392+H396</f>
        <v>0</v>
      </c>
      <c r="I380" s="10">
        <f>I381+I387+I390+I392+I396</f>
        <v>1545400</v>
      </c>
      <c r="J380" s="115"/>
    </row>
    <row r="381" spans="1:10" s="15" customFormat="1" ht="12.75">
      <c r="A381" s="16"/>
      <c r="B381" s="29">
        <v>85305</v>
      </c>
      <c r="C381" s="31" t="s">
        <v>242</v>
      </c>
      <c r="D381" s="12">
        <f>SUM(D382:D386)</f>
        <v>4300800</v>
      </c>
      <c r="E381" s="34">
        <f t="shared" si="8"/>
        <v>2755400</v>
      </c>
      <c r="F381" s="12">
        <f>SUM(F382:F386)</f>
        <v>2166400</v>
      </c>
      <c r="G381" s="12">
        <f>SUM(G382:G386)</f>
        <v>0</v>
      </c>
      <c r="H381" s="12">
        <f>SUM(H382:H386)</f>
        <v>0</v>
      </c>
      <c r="I381" s="12">
        <f>SUM(I382:I386)</f>
        <v>1545400</v>
      </c>
      <c r="J381" s="115"/>
    </row>
    <row r="382" spans="1:10" s="15" customFormat="1" ht="12.75">
      <c r="A382" s="16"/>
      <c r="B382" s="29"/>
      <c r="C382" s="36" t="s">
        <v>402</v>
      </c>
      <c r="D382" s="5">
        <v>409000</v>
      </c>
      <c r="E382" s="33">
        <f t="shared" si="8"/>
        <v>409000</v>
      </c>
      <c r="F382" s="5">
        <v>320000</v>
      </c>
      <c r="G382" s="5"/>
      <c r="H382" s="5"/>
      <c r="I382" s="5"/>
      <c r="J382" s="115"/>
    </row>
    <row r="383" spans="1:10" s="15" customFormat="1" ht="12.75">
      <c r="A383" s="16"/>
      <c r="B383" s="29"/>
      <c r="C383" s="36" t="s">
        <v>403</v>
      </c>
      <c r="D383" s="5">
        <v>990000</v>
      </c>
      <c r="E383" s="33">
        <f t="shared" si="8"/>
        <v>990000</v>
      </c>
      <c r="F383" s="5">
        <v>825000</v>
      </c>
      <c r="G383" s="5"/>
      <c r="H383" s="5"/>
      <c r="I383" s="5"/>
      <c r="J383" s="115"/>
    </row>
    <row r="384" spans="1:10" s="15" customFormat="1" ht="12.75">
      <c r="A384" s="16"/>
      <c r="B384" s="29"/>
      <c r="C384" s="84" t="s">
        <v>566</v>
      </c>
      <c r="D384" s="5">
        <v>1545400</v>
      </c>
      <c r="E384" s="33">
        <f t="shared" si="8"/>
        <v>0</v>
      </c>
      <c r="F384" s="5"/>
      <c r="G384" s="5"/>
      <c r="H384" s="5"/>
      <c r="I384" s="5">
        <v>1545400</v>
      </c>
      <c r="J384" s="115"/>
    </row>
    <row r="385" spans="1:10" s="15" customFormat="1" ht="12" customHeight="1">
      <c r="A385" s="16"/>
      <c r="B385" s="29"/>
      <c r="C385" s="36" t="s">
        <v>404</v>
      </c>
      <c r="D385" s="5">
        <v>661400</v>
      </c>
      <c r="E385" s="33">
        <f t="shared" si="8"/>
        <v>661400</v>
      </c>
      <c r="F385" s="5">
        <v>511400</v>
      </c>
      <c r="G385" s="5"/>
      <c r="H385" s="5"/>
      <c r="I385" s="5"/>
      <c r="J385" s="115"/>
    </row>
    <row r="386" spans="1:10" s="15" customFormat="1" ht="25.5">
      <c r="A386" s="16"/>
      <c r="B386" s="29"/>
      <c r="C386" s="36" t="s">
        <v>405</v>
      </c>
      <c r="D386" s="5">
        <v>695000</v>
      </c>
      <c r="E386" s="33">
        <f>D386-I386</f>
        <v>695000</v>
      </c>
      <c r="F386" s="5">
        <v>510000</v>
      </c>
      <c r="G386" s="5"/>
      <c r="H386" s="5"/>
      <c r="I386" s="5"/>
      <c r="J386" s="115"/>
    </row>
    <row r="387" spans="1:10" s="8" customFormat="1" ht="25.5">
      <c r="A387" s="7"/>
      <c r="B387" s="29">
        <v>85321</v>
      </c>
      <c r="C387" s="31" t="s">
        <v>283</v>
      </c>
      <c r="D387" s="12">
        <f>SUM(D388:D389)</f>
        <v>243300</v>
      </c>
      <c r="E387" s="34">
        <f t="shared" si="8"/>
        <v>243300</v>
      </c>
      <c r="F387" s="12">
        <f>SUM(F388:F389)</f>
        <v>209300</v>
      </c>
      <c r="G387" s="12">
        <f>SUM(G388:G389)</f>
        <v>0</v>
      </c>
      <c r="H387" s="12">
        <f>SUM(H388:H389)</f>
        <v>0</v>
      </c>
      <c r="I387" s="12">
        <f>SUM(I388:I389)</f>
        <v>0</v>
      </c>
      <c r="J387" s="115"/>
    </row>
    <row r="388" spans="1:10" s="8" customFormat="1" ht="12.75">
      <c r="A388" s="7"/>
      <c r="B388" s="27"/>
      <c r="C388" s="32" t="s">
        <v>407</v>
      </c>
      <c r="D388" s="5">
        <v>67300</v>
      </c>
      <c r="E388" s="33">
        <f t="shared" si="8"/>
        <v>67300</v>
      </c>
      <c r="F388" s="5">
        <v>41600</v>
      </c>
      <c r="G388" s="5"/>
      <c r="H388" s="5"/>
      <c r="I388" s="5"/>
      <c r="J388" s="115"/>
    </row>
    <row r="389" spans="1:10" s="8" customFormat="1" ht="38.25">
      <c r="A389" s="7"/>
      <c r="B389" s="27"/>
      <c r="C389" s="32" t="s">
        <v>341</v>
      </c>
      <c r="D389" s="5">
        <v>176000</v>
      </c>
      <c r="E389" s="33">
        <f t="shared" si="8"/>
        <v>176000</v>
      </c>
      <c r="F389" s="5">
        <v>167700</v>
      </c>
      <c r="G389" s="5"/>
      <c r="H389" s="5"/>
      <c r="I389" s="5"/>
      <c r="J389" s="115"/>
    </row>
    <row r="390" spans="1:10" s="15" customFormat="1" ht="12.75">
      <c r="A390" s="16"/>
      <c r="B390" s="29">
        <v>85322</v>
      </c>
      <c r="C390" s="31" t="s">
        <v>247</v>
      </c>
      <c r="D390" s="12">
        <f>D391</f>
        <v>53700</v>
      </c>
      <c r="E390" s="34">
        <f t="shared" si="8"/>
        <v>53700</v>
      </c>
      <c r="F390" s="12">
        <f>F391</f>
        <v>46100</v>
      </c>
      <c r="G390" s="12">
        <f>G391</f>
        <v>0</v>
      </c>
      <c r="H390" s="12">
        <f>H391</f>
        <v>0</v>
      </c>
      <c r="I390" s="12">
        <f>I391</f>
        <v>0</v>
      </c>
      <c r="J390" s="115"/>
    </row>
    <row r="391" spans="1:10" s="8" customFormat="1" ht="12.75">
      <c r="A391" s="7"/>
      <c r="B391" s="27"/>
      <c r="C391" s="32" t="s">
        <v>549</v>
      </c>
      <c r="D391" s="5">
        <v>53700</v>
      </c>
      <c r="E391" s="118">
        <f t="shared" si="8"/>
        <v>53700</v>
      </c>
      <c r="F391" s="5">
        <v>46100</v>
      </c>
      <c r="G391" s="5"/>
      <c r="H391" s="5"/>
      <c r="I391" s="5"/>
      <c r="J391" s="115"/>
    </row>
    <row r="392" spans="1:10" s="15" customFormat="1" ht="12.75">
      <c r="A392" s="16"/>
      <c r="B392" s="29">
        <v>85333</v>
      </c>
      <c r="C392" s="31" t="s">
        <v>249</v>
      </c>
      <c r="D392" s="12">
        <f>SUM(D393:D395)</f>
        <v>2980393</v>
      </c>
      <c r="E392" s="34">
        <f aca="true" t="shared" si="10" ref="E392:E455">D392-I392</f>
        <v>2980393</v>
      </c>
      <c r="F392" s="12">
        <f>SUM(F393:F395)</f>
        <v>2473656</v>
      </c>
      <c r="G392" s="12">
        <f>SUM(G393:G395)</f>
        <v>0</v>
      </c>
      <c r="H392" s="12">
        <f>SUM(H393:H395)</f>
        <v>0</v>
      </c>
      <c r="I392" s="12">
        <f>SUM(I393:I395)</f>
        <v>0</v>
      </c>
      <c r="J392" s="115"/>
    </row>
    <row r="393" spans="1:10" s="8" customFormat="1" ht="12.75">
      <c r="A393" s="16"/>
      <c r="B393" s="29"/>
      <c r="C393" s="41" t="s">
        <v>452</v>
      </c>
      <c r="D393" s="5">
        <v>2652000</v>
      </c>
      <c r="E393" s="33">
        <f t="shared" si="10"/>
        <v>2652000</v>
      </c>
      <c r="F393" s="5">
        <v>2384000</v>
      </c>
      <c r="G393" s="5"/>
      <c r="H393" s="5"/>
      <c r="I393" s="5"/>
      <c r="J393" s="115"/>
    </row>
    <row r="394" spans="1:10" s="8" customFormat="1" ht="12.75">
      <c r="A394" s="16"/>
      <c r="B394" s="29"/>
      <c r="C394" s="32" t="s">
        <v>419</v>
      </c>
      <c r="D394" s="5">
        <v>203826</v>
      </c>
      <c r="E394" s="33">
        <f t="shared" si="10"/>
        <v>203826</v>
      </c>
      <c r="F394" s="5">
        <v>83136</v>
      </c>
      <c r="G394" s="5"/>
      <c r="H394" s="5"/>
      <c r="I394" s="5"/>
      <c r="J394" s="115"/>
    </row>
    <row r="395" spans="1:10" s="8" customFormat="1" ht="12.75">
      <c r="A395" s="16"/>
      <c r="B395" s="29"/>
      <c r="C395" s="32" t="s">
        <v>102</v>
      </c>
      <c r="D395" s="5">
        <v>124567</v>
      </c>
      <c r="E395" s="33">
        <f>D395-I395</f>
        <v>124567</v>
      </c>
      <c r="F395" s="5">
        <v>6520</v>
      </c>
      <c r="G395" s="5"/>
      <c r="H395" s="5"/>
      <c r="I395" s="5"/>
      <c r="J395" s="115"/>
    </row>
    <row r="396" spans="1:10" s="15" customFormat="1" ht="12.75">
      <c r="A396" s="16"/>
      <c r="B396" s="29">
        <v>85395</v>
      </c>
      <c r="C396" s="31" t="s">
        <v>465</v>
      </c>
      <c r="D396" s="12">
        <f>D397</f>
        <v>177000</v>
      </c>
      <c r="E396" s="34">
        <f t="shared" si="10"/>
        <v>177000</v>
      </c>
      <c r="F396" s="12">
        <f>F397</f>
        <v>0</v>
      </c>
      <c r="G396" s="12">
        <f>G397</f>
        <v>177000</v>
      </c>
      <c r="H396" s="12">
        <f>H397</f>
        <v>0</v>
      </c>
      <c r="I396" s="12">
        <f>I397</f>
        <v>0</v>
      </c>
      <c r="J396" s="115"/>
    </row>
    <row r="397" spans="1:10" s="8" customFormat="1" ht="25.5">
      <c r="A397" s="7"/>
      <c r="B397" s="27"/>
      <c r="C397" s="116" t="s">
        <v>529</v>
      </c>
      <c r="D397" s="33">
        <f>SUM(D398:D401)</f>
        <v>177000</v>
      </c>
      <c r="E397" s="33">
        <f t="shared" si="10"/>
        <v>177000</v>
      </c>
      <c r="F397" s="33">
        <f>SUM(F398:F401)</f>
        <v>0</v>
      </c>
      <c r="G397" s="33">
        <f>SUM(G398:G401)</f>
        <v>177000</v>
      </c>
      <c r="H397" s="33">
        <f>SUM(H398:H401)</f>
        <v>0</v>
      </c>
      <c r="I397" s="33">
        <f>SUM(I398:I401)</f>
        <v>0</v>
      </c>
      <c r="J397" s="115"/>
    </row>
    <row r="398" spans="1:10" s="8" customFormat="1" ht="12.75">
      <c r="A398" s="7"/>
      <c r="B398" s="27"/>
      <c r="C398" s="32" t="s">
        <v>530</v>
      </c>
      <c r="D398" s="5">
        <v>15000</v>
      </c>
      <c r="E398" s="33">
        <f t="shared" si="10"/>
        <v>15000</v>
      </c>
      <c r="F398" s="5"/>
      <c r="G398" s="5">
        <v>15000</v>
      </c>
      <c r="H398" s="5"/>
      <c r="I398" s="5"/>
      <c r="J398" s="115"/>
    </row>
    <row r="399" spans="1:10" s="8" customFormat="1" ht="12.75">
      <c r="A399" s="7"/>
      <c r="B399" s="27"/>
      <c r="C399" s="32" t="s">
        <v>531</v>
      </c>
      <c r="D399" s="5">
        <v>67000</v>
      </c>
      <c r="E399" s="33">
        <f t="shared" si="10"/>
        <v>67000</v>
      </c>
      <c r="F399" s="5"/>
      <c r="G399" s="5">
        <v>67000</v>
      </c>
      <c r="H399" s="5"/>
      <c r="I399" s="5"/>
      <c r="J399" s="115"/>
    </row>
    <row r="400" spans="1:10" s="8" customFormat="1" ht="25.5">
      <c r="A400" s="7"/>
      <c r="B400" s="27"/>
      <c r="C400" s="32" t="s">
        <v>532</v>
      </c>
      <c r="D400" s="5">
        <v>45000</v>
      </c>
      <c r="E400" s="33">
        <f>D400-I400</f>
        <v>45000</v>
      </c>
      <c r="F400" s="5"/>
      <c r="G400" s="5">
        <v>45000</v>
      </c>
      <c r="H400" s="5"/>
      <c r="I400" s="5"/>
      <c r="J400" s="115"/>
    </row>
    <row r="401" spans="1:10" s="8" customFormat="1" ht="25.5">
      <c r="A401" s="7"/>
      <c r="B401" s="27"/>
      <c r="C401" s="32" t="s">
        <v>169</v>
      </c>
      <c r="D401" s="5">
        <v>50000</v>
      </c>
      <c r="E401" s="33">
        <f t="shared" si="10"/>
        <v>50000</v>
      </c>
      <c r="F401" s="5"/>
      <c r="G401" s="5">
        <v>50000</v>
      </c>
      <c r="H401" s="5"/>
      <c r="I401" s="5"/>
      <c r="J401" s="115"/>
    </row>
    <row r="402" spans="1:10" s="15" customFormat="1" ht="21.75" customHeight="1">
      <c r="A402" s="9">
        <v>854</v>
      </c>
      <c r="B402" s="30"/>
      <c r="C402" s="10" t="s">
        <v>445</v>
      </c>
      <c r="D402" s="10">
        <f>D403+D422+D424+D429+D434+D437+D440+D442+D444</f>
        <v>13480201</v>
      </c>
      <c r="E402" s="44">
        <f t="shared" si="10"/>
        <v>13480201</v>
      </c>
      <c r="F402" s="10">
        <f>F403+F422+F424+F429+F434+F437+F440+F442+F444</f>
        <v>9365300</v>
      </c>
      <c r="G402" s="10">
        <f>G403+G422+G424+G429+G434+G437+G440+G442+G444</f>
        <v>681800</v>
      </c>
      <c r="H402" s="10">
        <f>H403+H422+H424+H429+H434+H437+H440+H442+H444</f>
        <v>250000</v>
      </c>
      <c r="I402" s="10">
        <f>I403+I422+I424+I429+I434+I437+I440+I442+I444</f>
        <v>0</v>
      </c>
      <c r="J402" s="115"/>
    </row>
    <row r="403" spans="1:10" s="15" customFormat="1" ht="12.75">
      <c r="A403" s="16"/>
      <c r="B403" s="29">
        <v>85401</v>
      </c>
      <c r="C403" s="31" t="s">
        <v>251</v>
      </c>
      <c r="D403" s="12">
        <f>SUM(D404:D421)</f>
        <v>2966000</v>
      </c>
      <c r="E403" s="43">
        <f t="shared" si="10"/>
        <v>2966000</v>
      </c>
      <c r="F403" s="37">
        <f>SUM(F404:F421)</f>
        <v>2566600</v>
      </c>
      <c r="G403" s="34">
        <f>SUM(G404:G421)</f>
        <v>0</v>
      </c>
      <c r="H403" s="12">
        <f>SUM(H404:H421)</f>
        <v>0</v>
      </c>
      <c r="I403" s="12">
        <f>SUM(I404:I421)</f>
        <v>0</v>
      </c>
      <c r="J403" s="115"/>
    </row>
    <row r="404" spans="1:10" s="15" customFormat="1" ht="12.75">
      <c r="A404" s="16"/>
      <c r="B404" s="29"/>
      <c r="C404" s="32" t="s">
        <v>494</v>
      </c>
      <c r="D404" s="5">
        <v>172600</v>
      </c>
      <c r="E404" s="42">
        <f t="shared" si="10"/>
        <v>172600</v>
      </c>
      <c r="F404" s="5">
        <v>149000</v>
      </c>
      <c r="G404" s="33"/>
      <c r="H404" s="5"/>
      <c r="I404" s="5"/>
      <c r="J404" s="115"/>
    </row>
    <row r="405" spans="1:10" s="15" customFormat="1" ht="12.75">
      <c r="A405" s="16"/>
      <c r="B405" s="29"/>
      <c r="C405" s="32" t="s">
        <v>495</v>
      </c>
      <c r="D405" s="5">
        <v>234300</v>
      </c>
      <c r="E405" s="42">
        <f t="shared" si="10"/>
        <v>234300</v>
      </c>
      <c r="F405" s="5">
        <v>206100</v>
      </c>
      <c r="G405" s="33"/>
      <c r="H405" s="5"/>
      <c r="I405" s="5"/>
      <c r="J405" s="115"/>
    </row>
    <row r="406" spans="1:10" s="15" customFormat="1" ht="12.75">
      <c r="A406" s="16"/>
      <c r="B406" s="29"/>
      <c r="C406" s="32" t="s">
        <v>496</v>
      </c>
      <c r="D406" s="5">
        <v>220100</v>
      </c>
      <c r="E406" s="42">
        <f t="shared" si="10"/>
        <v>220100</v>
      </c>
      <c r="F406" s="5">
        <v>185400</v>
      </c>
      <c r="G406" s="33"/>
      <c r="H406" s="5"/>
      <c r="I406" s="5"/>
      <c r="J406" s="115"/>
    </row>
    <row r="407" spans="1:10" s="15" customFormat="1" ht="12.75">
      <c r="A407" s="16"/>
      <c r="B407" s="29"/>
      <c r="C407" s="32" t="s">
        <v>497</v>
      </c>
      <c r="D407" s="5">
        <v>30800</v>
      </c>
      <c r="E407" s="42">
        <f t="shared" si="10"/>
        <v>30800</v>
      </c>
      <c r="F407" s="5">
        <v>28900</v>
      </c>
      <c r="G407" s="33"/>
      <c r="H407" s="5"/>
      <c r="I407" s="5"/>
      <c r="J407" s="115"/>
    </row>
    <row r="408" spans="1:10" s="15" customFormat="1" ht="12.75">
      <c r="A408" s="16"/>
      <c r="B408" s="29"/>
      <c r="C408" s="32" t="s">
        <v>498</v>
      </c>
      <c r="D408" s="5">
        <v>150200</v>
      </c>
      <c r="E408" s="42">
        <f t="shared" si="10"/>
        <v>150200</v>
      </c>
      <c r="F408" s="5">
        <v>133700</v>
      </c>
      <c r="G408" s="33"/>
      <c r="H408" s="5"/>
      <c r="I408" s="5"/>
      <c r="J408" s="115"/>
    </row>
    <row r="409" spans="1:10" s="15" customFormat="1" ht="12.75">
      <c r="A409" s="16"/>
      <c r="B409" s="29"/>
      <c r="C409" s="32" t="s">
        <v>499</v>
      </c>
      <c r="D409" s="5">
        <v>78000</v>
      </c>
      <c r="E409" s="42">
        <f t="shared" si="10"/>
        <v>78000</v>
      </c>
      <c r="F409" s="5">
        <v>62400</v>
      </c>
      <c r="G409" s="33"/>
      <c r="H409" s="5"/>
      <c r="I409" s="5"/>
      <c r="J409" s="115"/>
    </row>
    <row r="410" spans="1:10" s="15" customFormat="1" ht="12.75">
      <c r="A410" s="16"/>
      <c r="B410" s="29"/>
      <c r="C410" s="32" t="s">
        <v>500</v>
      </c>
      <c r="D410" s="5">
        <v>44900</v>
      </c>
      <c r="E410" s="42">
        <f t="shared" si="10"/>
        <v>44900</v>
      </c>
      <c r="F410" s="5">
        <v>38400</v>
      </c>
      <c r="G410" s="33"/>
      <c r="H410" s="5"/>
      <c r="I410" s="5"/>
      <c r="J410" s="115"/>
    </row>
    <row r="411" spans="1:10" s="15" customFormat="1" ht="12.75">
      <c r="A411" s="16"/>
      <c r="B411" s="29"/>
      <c r="C411" s="32" t="s">
        <v>501</v>
      </c>
      <c r="D411" s="5">
        <v>217100</v>
      </c>
      <c r="E411" s="42">
        <f t="shared" si="10"/>
        <v>217100</v>
      </c>
      <c r="F411" s="5">
        <v>193000</v>
      </c>
      <c r="G411" s="33"/>
      <c r="H411" s="5"/>
      <c r="I411" s="5"/>
      <c r="J411" s="115"/>
    </row>
    <row r="412" spans="1:10" s="15" customFormat="1" ht="12.75">
      <c r="A412" s="16"/>
      <c r="B412" s="29"/>
      <c r="C412" s="32" t="s">
        <v>502</v>
      </c>
      <c r="D412" s="5">
        <v>115600</v>
      </c>
      <c r="E412" s="42">
        <f t="shared" si="10"/>
        <v>115600</v>
      </c>
      <c r="F412" s="5">
        <v>108300</v>
      </c>
      <c r="G412" s="33"/>
      <c r="H412" s="5"/>
      <c r="I412" s="5"/>
      <c r="J412" s="115"/>
    </row>
    <row r="413" spans="1:10" s="15" customFormat="1" ht="12.75">
      <c r="A413" s="16"/>
      <c r="B413" s="29"/>
      <c r="C413" s="32" t="s">
        <v>503</v>
      </c>
      <c r="D413" s="5">
        <v>248800</v>
      </c>
      <c r="E413" s="42">
        <f t="shared" si="10"/>
        <v>248800</v>
      </c>
      <c r="F413" s="5">
        <v>211800</v>
      </c>
      <c r="G413" s="33"/>
      <c r="H413" s="5"/>
      <c r="I413" s="5"/>
      <c r="J413" s="115"/>
    </row>
    <row r="414" spans="1:10" s="15" customFormat="1" ht="12.75">
      <c r="A414" s="16"/>
      <c r="B414" s="29"/>
      <c r="C414" s="32" t="s">
        <v>504</v>
      </c>
      <c r="D414" s="5">
        <v>172800</v>
      </c>
      <c r="E414" s="42">
        <f t="shared" si="10"/>
        <v>172800</v>
      </c>
      <c r="F414" s="5">
        <v>143300</v>
      </c>
      <c r="G414" s="33"/>
      <c r="H414" s="5"/>
      <c r="I414" s="5"/>
      <c r="J414" s="115"/>
    </row>
    <row r="415" spans="1:10" s="15" customFormat="1" ht="12.75">
      <c r="A415" s="16"/>
      <c r="B415" s="29"/>
      <c r="C415" s="32" t="s">
        <v>505</v>
      </c>
      <c r="D415" s="5">
        <v>151400</v>
      </c>
      <c r="E415" s="42">
        <f t="shared" si="10"/>
        <v>151400</v>
      </c>
      <c r="F415" s="5">
        <v>127000</v>
      </c>
      <c r="G415" s="33"/>
      <c r="H415" s="5"/>
      <c r="I415" s="5"/>
      <c r="J415" s="115"/>
    </row>
    <row r="416" spans="1:10" s="15" customFormat="1" ht="12.75">
      <c r="A416" s="16"/>
      <c r="B416" s="29"/>
      <c r="C416" s="32" t="s">
        <v>506</v>
      </c>
      <c r="D416" s="5">
        <v>224100</v>
      </c>
      <c r="E416" s="42">
        <f t="shared" si="10"/>
        <v>224100</v>
      </c>
      <c r="F416" s="5">
        <v>199200</v>
      </c>
      <c r="G416" s="33"/>
      <c r="H416" s="5"/>
      <c r="I416" s="5"/>
      <c r="J416" s="115"/>
    </row>
    <row r="417" spans="1:10" s="15" customFormat="1" ht="12.75">
      <c r="A417" s="16"/>
      <c r="B417" s="29"/>
      <c r="C417" s="32" t="s">
        <v>507</v>
      </c>
      <c r="D417" s="5">
        <v>216300</v>
      </c>
      <c r="E417" s="42">
        <f t="shared" si="10"/>
        <v>216300</v>
      </c>
      <c r="F417" s="5">
        <v>201300</v>
      </c>
      <c r="G417" s="33"/>
      <c r="H417" s="5"/>
      <c r="I417" s="5"/>
      <c r="J417" s="115"/>
    </row>
    <row r="418" spans="1:10" s="15" customFormat="1" ht="12.75">
      <c r="A418" s="16"/>
      <c r="B418" s="29"/>
      <c r="C418" s="32" t="s">
        <v>509</v>
      </c>
      <c r="D418" s="5">
        <v>51700</v>
      </c>
      <c r="E418" s="42">
        <f t="shared" si="10"/>
        <v>51700</v>
      </c>
      <c r="F418" s="5">
        <v>45600</v>
      </c>
      <c r="G418" s="33"/>
      <c r="H418" s="5"/>
      <c r="I418" s="5"/>
      <c r="J418" s="115"/>
    </row>
    <row r="419" spans="1:10" s="15" customFormat="1" ht="25.5">
      <c r="A419" s="16"/>
      <c r="B419" s="29"/>
      <c r="C419" s="32" t="s">
        <v>314</v>
      </c>
      <c r="D419" s="5">
        <v>48000</v>
      </c>
      <c r="E419" s="42">
        <f t="shared" si="10"/>
        <v>48000</v>
      </c>
      <c r="F419" s="5">
        <v>40600</v>
      </c>
      <c r="G419" s="33"/>
      <c r="H419" s="5"/>
      <c r="I419" s="5"/>
      <c r="J419" s="115"/>
    </row>
    <row r="420" spans="1:10" s="15" customFormat="1" ht="12.75">
      <c r="A420" s="16"/>
      <c r="B420" s="29"/>
      <c r="C420" s="32" t="s">
        <v>510</v>
      </c>
      <c r="D420" s="5">
        <v>170000</v>
      </c>
      <c r="E420" s="42">
        <f t="shared" si="10"/>
        <v>170000</v>
      </c>
      <c r="F420" s="5">
        <v>148200</v>
      </c>
      <c r="G420" s="33"/>
      <c r="H420" s="5"/>
      <c r="I420" s="5"/>
      <c r="J420" s="115"/>
    </row>
    <row r="421" spans="1:10" s="15" customFormat="1" ht="25.5">
      <c r="A421" s="16"/>
      <c r="B421" s="29"/>
      <c r="C421" s="32" t="s">
        <v>512</v>
      </c>
      <c r="D421" s="5">
        <v>419300</v>
      </c>
      <c r="E421" s="42">
        <f t="shared" si="10"/>
        <v>419300</v>
      </c>
      <c r="F421" s="5">
        <v>344400</v>
      </c>
      <c r="G421" s="33"/>
      <c r="H421" s="5"/>
      <c r="I421" s="5"/>
      <c r="J421" s="115"/>
    </row>
    <row r="422" spans="1:10" s="15" customFormat="1" ht="25.5">
      <c r="A422" s="7"/>
      <c r="B422" s="29">
        <v>85406</v>
      </c>
      <c r="C422" s="31" t="s">
        <v>307</v>
      </c>
      <c r="D422" s="12">
        <f>D423</f>
        <v>2279200</v>
      </c>
      <c r="E422" s="43">
        <f t="shared" si="10"/>
        <v>2279200</v>
      </c>
      <c r="F422" s="12">
        <f>F423</f>
        <v>2070000</v>
      </c>
      <c r="G422" s="34">
        <f>G423</f>
        <v>0</v>
      </c>
      <c r="H422" s="12">
        <f>H423</f>
        <v>0</v>
      </c>
      <c r="I422" s="12">
        <f>I423</f>
        <v>0</v>
      </c>
      <c r="J422" s="115"/>
    </row>
    <row r="423" spans="1:10" s="15" customFormat="1" ht="25.5">
      <c r="A423" s="7"/>
      <c r="B423" s="27"/>
      <c r="C423" s="32" t="s">
        <v>315</v>
      </c>
      <c r="D423" s="5">
        <v>2279200</v>
      </c>
      <c r="E423" s="42">
        <f t="shared" si="10"/>
        <v>2279200</v>
      </c>
      <c r="F423" s="5">
        <v>2070000</v>
      </c>
      <c r="G423" s="33"/>
      <c r="H423" s="5"/>
      <c r="I423" s="5"/>
      <c r="J423" s="115"/>
    </row>
    <row r="424" spans="1:10" s="15" customFormat="1" ht="12.75">
      <c r="A424" s="16"/>
      <c r="B424" s="29">
        <v>85407</v>
      </c>
      <c r="C424" s="31" t="s">
        <v>267</v>
      </c>
      <c r="D424" s="12">
        <f>SUM(D425:D428)</f>
        <v>4324400</v>
      </c>
      <c r="E424" s="43">
        <f t="shared" si="10"/>
        <v>4324400</v>
      </c>
      <c r="F424" s="12">
        <f>SUM(F425:F428)</f>
        <v>3347700</v>
      </c>
      <c r="G424" s="34">
        <f>SUM(G425:G428)</f>
        <v>161800</v>
      </c>
      <c r="H424" s="12">
        <f>SUM(H425:H428)</f>
        <v>0</v>
      </c>
      <c r="I424" s="12">
        <f>SUM(I425:I428)</f>
        <v>0</v>
      </c>
      <c r="J424" s="115"/>
    </row>
    <row r="425" spans="1:10" s="15" customFormat="1" ht="12.75">
      <c r="A425" s="16"/>
      <c r="B425" s="29"/>
      <c r="C425" s="32" t="s">
        <v>268</v>
      </c>
      <c r="D425" s="5">
        <v>880600</v>
      </c>
      <c r="E425" s="42">
        <f t="shared" si="10"/>
        <v>880600</v>
      </c>
      <c r="F425" s="5">
        <v>748300</v>
      </c>
      <c r="G425" s="33"/>
      <c r="H425" s="5"/>
      <c r="I425" s="5"/>
      <c r="J425" s="115"/>
    </row>
    <row r="426" spans="1:10" s="15" customFormat="1" ht="12.75">
      <c r="A426" s="7"/>
      <c r="B426" s="27"/>
      <c r="C426" s="32" t="s">
        <v>269</v>
      </c>
      <c r="D426" s="3">
        <v>3080400</v>
      </c>
      <c r="E426" s="42">
        <f t="shared" si="10"/>
        <v>3080400</v>
      </c>
      <c r="F426" s="5">
        <v>2512900</v>
      </c>
      <c r="G426" s="22"/>
      <c r="H426" s="3"/>
      <c r="I426" s="3"/>
      <c r="J426" s="115"/>
    </row>
    <row r="427" spans="1:10" s="15" customFormat="1" ht="25.5">
      <c r="A427" s="7"/>
      <c r="B427" s="27"/>
      <c r="C427" s="32" t="s">
        <v>270</v>
      </c>
      <c r="D427" s="3">
        <v>201600</v>
      </c>
      <c r="E427" s="42">
        <f t="shared" si="10"/>
        <v>201600</v>
      </c>
      <c r="F427" s="5">
        <v>86500</v>
      </c>
      <c r="G427" s="22"/>
      <c r="H427" s="3"/>
      <c r="I427" s="3"/>
      <c r="J427" s="115"/>
    </row>
    <row r="428" spans="1:10" s="15" customFormat="1" ht="12.75">
      <c r="A428" s="7"/>
      <c r="B428" s="27"/>
      <c r="C428" s="32" t="s">
        <v>271</v>
      </c>
      <c r="D428" s="3">
        <v>161800</v>
      </c>
      <c r="E428" s="42">
        <f t="shared" si="10"/>
        <v>161800</v>
      </c>
      <c r="F428" s="5"/>
      <c r="G428" s="22">
        <v>161800</v>
      </c>
      <c r="H428" s="3"/>
      <c r="I428" s="3"/>
      <c r="J428" s="115"/>
    </row>
    <row r="429" spans="1:10" s="15" customFormat="1" ht="12.75">
      <c r="A429" s="7"/>
      <c r="B429" s="29">
        <v>85410</v>
      </c>
      <c r="C429" s="31" t="s">
        <v>272</v>
      </c>
      <c r="D429" s="21">
        <f>SUM(D430:D433)</f>
        <v>2611000</v>
      </c>
      <c r="E429" s="43">
        <f t="shared" si="10"/>
        <v>2611000</v>
      </c>
      <c r="F429" s="21">
        <f>SUM(F430:F433)</f>
        <v>1308700</v>
      </c>
      <c r="G429" s="47">
        <f>SUM(G430:G433)</f>
        <v>520000</v>
      </c>
      <c r="H429" s="21">
        <f>SUM(H430:H433)</f>
        <v>250000</v>
      </c>
      <c r="I429" s="21">
        <f>SUM(I430:I433)</f>
        <v>0</v>
      </c>
      <c r="J429" s="115"/>
    </row>
    <row r="430" spans="1:10" s="15" customFormat="1" ht="12.75">
      <c r="A430" s="7"/>
      <c r="B430" s="27"/>
      <c r="C430" s="32" t="s">
        <v>273</v>
      </c>
      <c r="D430" s="3">
        <v>1350800</v>
      </c>
      <c r="E430" s="42">
        <f t="shared" si="10"/>
        <v>1350800</v>
      </c>
      <c r="F430" s="5">
        <v>999300</v>
      </c>
      <c r="G430" s="22"/>
      <c r="H430" s="3"/>
      <c r="I430" s="3"/>
      <c r="J430" s="115"/>
    </row>
    <row r="431" spans="1:10" s="15" customFormat="1" ht="25.5">
      <c r="A431" s="7"/>
      <c r="B431" s="27"/>
      <c r="C431" s="32" t="s">
        <v>565</v>
      </c>
      <c r="D431" s="3">
        <v>250000</v>
      </c>
      <c r="E431" s="42">
        <f t="shared" si="10"/>
        <v>250000</v>
      </c>
      <c r="F431" s="5"/>
      <c r="G431" s="22"/>
      <c r="H431" s="3">
        <v>250000</v>
      </c>
      <c r="I431" s="3"/>
      <c r="J431" s="115"/>
    </row>
    <row r="432" spans="1:10" s="15" customFormat="1" ht="25.5">
      <c r="A432" s="7"/>
      <c r="B432" s="27"/>
      <c r="C432" s="32" t="s">
        <v>176</v>
      </c>
      <c r="D432" s="3">
        <v>490200</v>
      </c>
      <c r="E432" s="42">
        <f t="shared" si="10"/>
        <v>490200</v>
      </c>
      <c r="F432" s="5">
        <v>309400</v>
      </c>
      <c r="G432" s="22"/>
      <c r="H432" s="3"/>
      <c r="I432" s="3"/>
      <c r="J432" s="115"/>
    </row>
    <row r="433" spans="1:10" s="15" customFormat="1" ht="12.75">
      <c r="A433" s="7"/>
      <c r="B433" s="27"/>
      <c r="C433" s="32" t="s">
        <v>274</v>
      </c>
      <c r="D433" s="3">
        <v>520000</v>
      </c>
      <c r="E433" s="42">
        <f t="shared" si="10"/>
        <v>520000</v>
      </c>
      <c r="F433" s="5"/>
      <c r="G433" s="22">
        <v>520000</v>
      </c>
      <c r="H433" s="3"/>
      <c r="I433" s="3"/>
      <c r="J433" s="115"/>
    </row>
    <row r="434" spans="1:10" s="15" customFormat="1" ht="38.25">
      <c r="A434" s="7"/>
      <c r="B434" s="29">
        <v>85412</v>
      </c>
      <c r="C434" s="31" t="s">
        <v>424</v>
      </c>
      <c r="D434" s="21">
        <f>SUM(D435:D435)</f>
        <v>352300</v>
      </c>
      <c r="E434" s="43">
        <f t="shared" si="10"/>
        <v>352300</v>
      </c>
      <c r="F434" s="21">
        <f>SUM(F435:F435)</f>
        <v>0</v>
      </c>
      <c r="G434" s="47">
        <f>SUM(G435:G435)</f>
        <v>0</v>
      </c>
      <c r="H434" s="21">
        <f>SUM(H435:H435)</f>
        <v>0</v>
      </c>
      <c r="I434" s="21">
        <f>SUM(I435:I435)</f>
        <v>0</v>
      </c>
      <c r="J434" s="115"/>
    </row>
    <row r="435" spans="1:10" s="15" customFormat="1" ht="12.75">
      <c r="A435" s="7"/>
      <c r="B435" s="27"/>
      <c r="C435" s="32" t="s">
        <v>101</v>
      </c>
      <c r="D435" s="5">
        <v>352300</v>
      </c>
      <c r="E435" s="42">
        <f t="shared" si="10"/>
        <v>352300</v>
      </c>
      <c r="F435" s="3"/>
      <c r="G435" s="22"/>
      <c r="H435" s="3"/>
      <c r="I435" s="3"/>
      <c r="J435" s="115"/>
    </row>
    <row r="436" spans="1:10" s="15" customFormat="1" ht="25.5">
      <c r="A436" s="7"/>
      <c r="B436" s="27"/>
      <c r="C436" s="32" t="s">
        <v>454</v>
      </c>
      <c r="D436" s="5">
        <v>200000</v>
      </c>
      <c r="E436" s="42">
        <f t="shared" si="10"/>
        <v>200000</v>
      </c>
      <c r="F436" s="3"/>
      <c r="G436" s="22"/>
      <c r="H436" s="3"/>
      <c r="I436" s="3"/>
      <c r="J436" s="115"/>
    </row>
    <row r="437" spans="1:10" s="15" customFormat="1" ht="12.75">
      <c r="A437" s="7"/>
      <c r="B437" s="29">
        <v>85415</v>
      </c>
      <c r="C437" s="31" t="s">
        <v>275</v>
      </c>
      <c r="D437" s="12">
        <f>SUM(D438:D439)</f>
        <v>681201</v>
      </c>
      <c r="E437" s="43">
        <f t="shared" si="10"/>
        <v>681201</v>
      </c>
      <c r="F437" s="21">
        <f>SUM(F438:F439)</f>
        <v>0</v>
      </c>
      <c r="G437" s="47">
        <f>SUM(G438:G439)</f>
        <v>0</v>
      </c>
      <c r="H437" s="21">
        <f>SUM(H438:H439)</f>
        <v>0</v>
      </c>
      <c r="I437" s="21">
        <f>SUM(I438:I439)</f>
        <v>0</v>
      </c>
      <c r="J437" s="115"/>
    </row>
    <row r="438" spans="1:10" s="15" customFormat="1" ht="12.75">
      <c r="A438" s="7"/>
      <c r="B438" s="27"/>
      <c r="C438" s="32" t="s">
        <v>533</v>
      </c>
      <c r="D438" s="5">
        <v>490000</v>
      </c>
      <c r="E438" s="42">
        <f t="shared" si="10"/>
        <v>490000</v>
      </c>
      <c r="F438" s="3"/>
      <c r="G438" s="22"/>
      <c r="H438" s="3"/>
      <c r="I438" s="3"/>
      <c r="J438" s="115"/>
    </row>
    <row r="439" spans="1:10" s="15" customFormat="1" ht="38.25">
      <c r="A439" s="7"/>
      <c r="B439" s="27"/>
      <c r="C439" s="32" t="s">
        <v>15</v>
      </c>
      <c r="D439" s="5">
        <v>191201</v>
      </c>
      <c r="E439" s="42">
        <f>D439-I439</f>
        <v>191201</v>
      </c>
      <c r="F439" s="3"/>
      <c r="G439" s="22"/>
      <c r="H439" s="3"/>
      <c r="I439" s="3"/>
      <c r="J439" s="115"/>
    </row>
    <row r="440" spans="1:10" s="15" customFormat="1" ht="12.75">
      <c r="A440" s="7"/>
      <c r="B440" s="29">
        <v>85417</v>
      </c>
      <c r="C440" s="31" t="s">
        <v>276</v>
      </c>
      <c r="D440" s="21">
        <f>D441</f>
        <v>131100</v>
      </c>
      <c r="E440" s="43">
        <f t="shared" si="10"/>
        <v>131100</v>
      </c>
      <c r="F440" s="21">
        <f>F441</f>
        <v>72300</v>
      </c>
      <c r="G440" s="47">
        <f>G441</f>
        <v>0</v>
      </c>
      <c r="H440" s="21">
        <f>H441</f>
        <v>0</v>
      </c>
      <c r="I440" s="21">
        <f>I441</f>
        <v>0</v>
      </c>
      <c r="J440" s="115"/>
    </row>
    <row r="441" spans="1:10" s="15" customFormat="1" ht="25.5">
      <c r="A441" s="7"/>
      <c r="B441" s="29"/>
      <c r="C441" s="32" t="s">
        <v>177</v>
      </c>
      <c r="D441" s="3">
        <v>131100</v>
      </c>
      <c r="E441" s="42">
        <f t="shared" si="10"/>
        <v>131100</v>
      </c>
      <c r="F441" s="5">
        <v>72300</v>
      </c>
      <c r="G441" s="22"/>
      <c r="H441" s="3"/>
      <c r="I441" s="3"/>
      <c r="J441" s="115"/>
    </row>
    <row r="442" spans="1:10" s="15" customFormat="1" ht="12.75">
      <c r="A442" s="16"/>
      <c r="B442" s="29">
        <v>85446</v>
      </c>
      <c r="C442" s="31" t="s">
        <v>397</v>
      </c>
      <c r="D442" s="21">
        <f>D443</f>
        <v>65000</v>
      </c>
      <c r="E442" s="43">
        <f t="shared" si="10"/>
        <v>65000</v>
      </c>
      <c r="F442" s="21">
        <f>F443</f>
        <v>0</v>
      </c>
      <c r="G442" s="47">
        <f>G443</f>
        <v>0</v>
      </c>
      <c r="H442" s="21">
        <f>H443</f>
        <v>0</v>
      </c>
      <c r="I442" s="21">
        <f>I443</f>
        <v>0</v>
      </c>
      <c r="J442" s="115"/>
    </row>
    <row r="443" spans="1:10" s="15" customFormat="1" ht="12.75">
      <c r="A443" s="16"/>
      <c r="B443" s="29"/>
      <c r="C443" s="32" t="s">
        <v>376</v>
      </c>
      <c r="D443" s="3">
        <v>65000</v>
      </c>
      <c r="E443" s="42">
        <f t="shared" si="10"/>
        <v>65000</v>
      </c>
      <c r="F443" s="3"/>
      <c r="G443" s="22"/>
      <c r="H443" s="3"/>
      <c r="I443" s="3"/>
      <c r="J443" s="115"/>
    </row>
    <row r="444" spans="1:10" s="15" customFormat="1" ht="12.75">
      <c r="A444" s="7"/>
      <c r="B444" s="29">
        <v>85495</v>
      </c>
      <c r="C444" s="31" t="s">
        <v>465</v>
      </c>
      <c r="D444" s="21">
        <f>SUM(D445:D445)</f>
        <v>70000</v>
      </c>
      <c r="E444" s="43">
        <f t="shared" si="10"/>
        <v>70000</v>
      </c>
      <c r="F444" s="21">
        <f>SUM(F445:F445)</f>
        <v>0</v>
      </c>
      <c r="G444" s="47">
        <f>SUM(G445:G445)</f>
        <v>0</v>
      </c>
      <c r="H444" s="21">
        <f>SUM(H445:H445)</f>
        <v>0</v>
      </c>
      <c r="I444" s="21">
        <f>SUM(I445:I445)</f>
        <v>0</v>
      </c>
      <c r="J444" s="115"/>
    </row>
    <row r="445" spans="1:10" s="15" customFormat="1" ht="25.5">
      <c r="A445" s="7"/>
      <c r="B445" s="29"/>
      <c r="C445" s="32" t="s">
        <v>450</v>
      </c>
      <c r="D445" s="39">
        <v>70000</v>
      </c>
      <c r="E445" s="42">
        <f t="shared" si="10"/>
        <v>70000</v>
      </c>
      <c r="F445" s="39"/>
      <c r="G445" s="22"/>
      <c r="H445" s="3"/>
      <c r="I445" s="3"/>
      <c r="J445" s="115"/>
    </row>
    <row r="446" spans="1:10" s="15" customFormat="1" ht="25.5">
      <c r="A446" s="9">
        <v>900</v>
      </c>
      <c r="B446" s="25"/>
      <c r="C446" s="10" t="s">
        <v>442</v>
      </c>
      <c r="D446" s="10">
        <f>D447+D455+D457+D463+D467+D472+D474+D476</f>
        <v>190769233</v>
      </c>
      <c r="E446" s="44">
        <f t="shared" si="10"/>
        <v>13692000</v>
      </c>
      <c r="F446" s="10">
        <f>F447+F455+F457+F463+F467+F472+F474+F476</f>
        <v>2697400</v>
      </c>
      <c r="G446" s="10">
        <f>G447+G455+G457+G463+G467+G472+G474+G476</f>
        <v>0</v>
      </c>
      <c r="H446" s="10">
        <f>H447+H455+H457+H463+H467+H472+H474+H476</f>
        <v>150000</v>
      </c>
      <c r="I446" s="10">
        <f>I447+I455+I457+I463+I467+I472+I474+I476</f>
        <v>177077233</v>
      </c>
      <c r="J446" s="115"/>
    </row>
    <row r="447" spans="1:10" s="15" customFormat="1" ht="12.75">
      <c r="A447" s="16"/>
      <c r="B447" s="29">
        <v>90001</v>
      </c>
      <c r="C447" s="31" t="s">
        <v>425</v>
      </c>
      <c r="D447" s="12">
        <f>SUM(D448:D454)</f>
        <v>164835233</v>
      </c>
      <c r="E447" s="34">
        <f t="shared" si="10"/>
        <v>12000</v>
      </c>
      <c r="F447" s="12">
        <f>SUM(F448:F454)</f>
        <v>0</v>
      </c>
      <c r="G447" s="12">
        <f>SUM(G448:G454)</f>
        <v>0</v>
      </c>
      <c r="H447" s="12">
        <f>SUM(H448:H454)</f>
        <v>0</v>
      </c>
      <c r="I447" s="12">
        <f>SUM(I448:I454)</f>
        <v>164823233</v>
      </c>
      <c r="J447" s="115"/>
    </row>
    <row r="448" spans="1:10" s="8" customFormat="1" ht="51">
      <c r="A448" s="7"/>
      <c r="B448" s="27"/>
      <c r="C448" s="32" t="s">
        <v>333</v>
      </c>
      <c r="D448" s="5">
        <v>9302146</v>
      </c>
      <c r="E448" s="33">
        <f t="shared" si="10"/>
        <v>0</v>
      </c>
      <c r="F448" s="5"/>
      <c r="G448" s="5"/>
      <c r="H448" s="5"/>
      <c r="I448" s="5">
        <v>9302146</v>
      </c>
      <c r="J448" s="115"/>
    </row>
    <row r="449" spans="1:10" s="8" customFormat="1" ht="89.25">
      <c r="A449" s="7"/>
      <c r="B449" s="27"/>
      <c r="C449" s="32" t="s">
        <v>23</v>
      </c>
      <c r="D449" s="5">
        <v>46549594</v>
      </c>
      <c r="E449" s="33">
        <f t="shared" si="10"/>
        <v>0</v>
      </c>
      <c r="F449" s="5"/>
      <c r="G449" s="5"/>
      <c r="H449" s="5"/>
      <c r="I449" s="5">
        <v>46549594</v>
      </c>
      <c r="J449" s="115"/>
    </row>
    <row r="450" spans="1:10" s="8" customFormat="1" ht="63.75">
      <c r="A450" s="7"/>
      <c r="B450" s="27"/>
      <c r="C450" s="32" t="s">
        <v>334</v>
      </c>
      <c r="D450" s="5">
        <v>29207372</v>
      </c>
      <c r="E450" s="33">
        <f t="shared" si="10"/>
        <v>0</v>
      </c>
      <c r="F450" s="5"/>
      <c r="G450" s="5"/>
      <c r="H450" s="5"/>
      <c r="I450" s="5">
        <v>29207372</v>
      </c>
      <c r="J450" s="115"/>
    </row>
    <row r="451" spans="1:10" s="8" customFormat="1" ht="76.5">
      <c r="A451" s="7"/>
      <c r="B451" s="27"/>
      <c r="C451" s="32" t="s">
        <v>335</v>
      </c>
      <c r="D451" s="5">
        <v>70410430</v>
      </c>
      <c r="E451" s="33">
        <f t="shared" si="10"/>
        <v>0</v>
      </c>
      <c r="F451" s="5"/>
      <c r="G451" s="5"/>
      <c r="H451" s="5"/>
      <c r="I451" s="5">
        <v>70410430</v>
      </c>
      <c r="J451" s="115"/>
    </row>
    <row r="452" spans="1:10" s="8" customFormat="1" ht="25.5">
      <c r="A452" s="7"/>
      <c r="B452" s="27"/>
      <c r="C452" s="32" t="s">
        <v>336</v>
      </c>
      <c r="D452" s="5">
        <v>5153691</v>
      </c>
      <c r="E452" s="33">
        <f t="shared" si="10"/>
        <v>0</v>
      </c>
      <c r="F452" s="5"/>
      <c r="G452" s="5"/>
      <c r="H452" s="5"/>
      <c r="I452" s="5">
        <v>5153691</v>
      </c>
      <c r="J452" s="115"/>
    </row>
    <row r="453" spans="1:10" s="8" customFormat="1" ht="38.25">
      <c r="A453" s="7"/>
      <c r="B453" s="27"/>
      <c r="C453" s="32" t="s">
        <v>352</v>
      </c>
      <c r="D453" s="5">
        <v>12000</v>
      </c>
      <c r="E453" s="33">
        <f t="shared" si="10"/>
        <v>12000</v>
      </c>
      <c r="F453" s="5"/>
      <c r="G453" s="5"/>
      <c r="H453" s="5"/>
      <c r="I453" s="5"/>
      <c r="J453" s="115"/>
    </row>
    <row r="454" spans="1:10" s="8" customFormat="1" ht="51">
      <c r="A454" s="7"/>
      <c r="B454" s="27"/>
      <c r="C454" s="32" t="s">
        <v>354</v>
      </c>
      <c r="D454" s="5">
        <v>4200000</v>
      </c>
      <c r="E454" s="33">
        <f t="shared" si="10"/>
        <v>0</v>
      </c>
      <c r="F454" s="5"/>
      <c r="G454" s="5"/>
      <c r="H454" s="5"/>
      <c r="I454" s="5">
        <v>4200000</v>
      </c>
      <c r="J454" s="115"/>
    </row>
    <row r="455" spans="1:10" s="15" customFormat="1" ht="12.75">
      <c r="A455" s="16"/>
      <c r="B455" s="29">
        <v>90003</v>
      </c>
      <c r="C455" s="31" t="s">
        <v>277</v>
      </c>
      <c r="D455" s="12">
        <f>D456</f>
        <v>4400000</v>
      </c>
      <c r="E455" s="34">
        <f t="shared" si="10"/>
        <v>4400000</v>
      </c>
      <c r="F455" s="12">
        <f>F456</f>
        <v>0</v>
      </c>
      <c r="G455" s="12">
        <f>G456</f>
        <v>0</v>
      </c>
      <c r="H455" s="12">
        <f>H456</f>
        <v>0</v>
      </c>
      <c r="I455" s="12">
        <f>I456</f>
        <v>0</v>
      </c>
      <c r="J455" s="115"/>
    </row>
    <row r="456" spans="1:10" s="8" customFormat="1" ht="12.75">
      <c r="A456" s="7"/>
      <c r="B456" s="27"/>
      <c r="C456" s="32" t="s">
        <v>426</v>
      </c>
      <c r="D456" s="5">
        <v>4400000</v>
      </c>
      <c r="E456" s="33">
        <f aca="true" t="shared" si="11" ref="E456:E517">D456-I456</f>
        <v>4400000</v>
      </c>
      <c r="F456" s="5"/>
      <c r="G456" s="5"/>
      <c r="H456" s="5"/>
      <c r="I456" s="5"/>
      <c r="J456" s="115"/>
    </row>
    <row r="457" spans="1:10" s="15" customFormat="1" ht="12.75">
      <c r="A457" s="16"/>
      <c r="B457" s="29">
        <v>90004</v>
      </c>
      <c r="C457" s="31" t="s">
        <v>278</v>
      </c>
      <c r="D457" s="12">
        <f>SUM(D458:D462)</f>
        <v>1960000</v>
      </c>
      <c r="E457" s="34">
        <f t="shared" si="11"/>
        <v>1960000</v>
      </c>
      <c r="F457" s="12">
        <f>SUM(F458:F462)</f>
        <v>0</v>
      </c>
      <c r="G457" s="12">
        <f>SUM(G458:G462)</f>
        <v>0</v>
      </c>
      <c r="H457" s="12">
        <f>SUM(H458:H462)</f>
        <v>0</v>
      </c>
      <c r="I457" s="12">
        <f>SUM(I458:I462)</f>
        <v>0</v>
      </c>
      <c r="J457" s="115"/>
    </row>
    <row r="458" spans="1:10" s="8" customFormat="1" ht="12.75">
      <c r="A458" s="7"/>
      <c r="B458" s="29"/>
      <c r="C458" s="32" t="s">
        <v>409</v>
      </c>
      <c r="D458" s="5">
        <v>1710000</v>
      </c>
      <c r="E458" s="33">
        <f t="shared" si="11"/>
        <v>1710000</v>
      </c>
      <c r="F458" s="5"/>
      <c r="G458" s="5"/>
      <c r="H458" s="5"/>
      <c r="I458" s="5"/>
      <c r="J458" s="115"/>
    </row>
    <row r="459" spans="1:10" s="8" customFormat="1" ht="12.75">
      <c r="A459" s="7"/>
      <c r="B459" s="29"/>
      <c r="C459" s="32" t="s">
        <v>355</v>
      </c>
      <c r="D459" s="5">
        <v>15000</v>
      </c>
      <c r="E459" s="33">
        <f t="shared" si="11"/>
        <v>15000</v>
      </c>
      <c r="F459" s="5"/>
      <c r="G459" s="5"/>
      <c r="H459" s="5"/>
      <c r="I459" s="5"/>
      <c r="J459" s="115"/>
    </row>
    <row r="460" spans="1:10" s="8" customFormat="1" ht="12.75">
      <c r="A460" s="7"/>
      <c r="B460" s="29"/>
      <c r="C460" s="32" t="s">
        <v>356</v>
      </c>
      <c r="D460" s="5">
        <v>15000</v>
      </c>
      <c r="E460" s="33">
        <f t="shared" si="11"/>
        <v>15000</v>
      </c>
      <c r="F460" s="5"/>
      <c r="G460" s="5"/>
      <c r="H460" s="5"/>
      <c r="I460" s="5"/>
      <c r="J460" s="115"/>
    </row>
    <row r="461" spans="1:10" s="8" customFormat="1" ht="12.75">
      <c r="A461" s="7"/>
      <c r="B461" s="29"/>
      <c r="C461" s="32" t="s">
        <v>316</v>
      </c>
      <c r="D461" s="5">
        <v>70000</v>
      </c>
      <c r="E461" s="33">
        <f t="shared" si="11"/>
        <v>70000</v>
      </c>
      <c r="F461" s="5"/>
      <c r="G461" s="5"/>
      <c r="H461" s="5"/>
      <c r="I461" s="5"/>
      <c r="J461" s="115"/>
    </row>
    <row r="462" spans="1:10" s="8" customFormat="1" ht="12.75">
      <c r="A462" s="7"/>
      <c r="B462" s="29"/>
      <c r="C462" s="32" t="s">
        <v>317</v>
      </c>
      <c r="D462" s="5">
        <v>150000</v>
      </c>
      <c r="E462" s="33">
        <f t="shared" si="11"/>
        <v>150000</v>
      </c>
      <c r="F462" s="5"/>
      <c r="G462" s="5"/>
      <c r="H462" s="5"/>
      <c r="I462" s="5"/>
      <c r="J462" s="115"/>
    </row>
    <row r="463" spans="1:10" s="8" customFormat="1" ht="12.75">
      <c r="A463" s="7"/>
      <c r="B463" s="29">
        <v>90013</v>
      </c>
      <c r="C463" s="31" t="s">
        <v>279</v>
      </c>
      <c r="D463" s="12">
        <f>SUM(D464:D466)</f>
        <v>1416000</v>
      </c>
      <c r="E463" s="34">
        <f t="shared" si="11"/>
        <v>366000</v>
      </c>
      <c r="F463" s="12">
        <f>SUM(F464:F466)</f>
        <v>151000</v>
      </c>
      <c r="G463" s="12">
        <f>SUM(G464:G466)</f>
        <v>0</v>
      </c>
      <c r="H463" s="12">
        <f>SUM(H464:H466)</f>
        <v>0</v>
      </c>
      <c r="I463" s="12">
        <f>SUM(I464:I466)</f>
        <v>1050000</v>
      </c>
      <c r="J463" s="115"/>
    </row>
    <row r="464" spans="1:10" s="8" customFormat="1" ht="25.5" customHeight="1">
      <c r="A464" s="7"/>
      <c r="B464" s="27"/>
      <c r="C464" s="36" t="s">
        <v>410</v>
      </c>
      <c r="D464" s="5">
        <v>266000</v>
      </c>
      <c r="E464" s="33">
        <f t="shared" si="11"/>
        <v>266000</v>
      </c>
      <c r="F464" s="5">
        <v>151000</v>
      </c>
      <c r="G464" s="5"/>
      <c r="H464" s="5"/>
      <c r="I464" s="5"/>
      <c r="J464" s="115"/>
    </row>
    <row r="465" spans="1:10" s="8" customFormat="1" ht="25.5" customHeight="1">
      <c r="A465" s="7"/>
      <c r="B465" s="27"/>
      <c r="C465" s="84" t="s">
        <v>164</v>
      </c>
      <c r="D465" s="5">
        <v>100000</v>
      </c>
      <c r="E465" s="33">
        <f>D465-I465</f>
        <v>100000</v>
      </c>
      <c r="F465" s="5"/>
      <c r="G465" s="5"/>
      <c r="H465" s="5"/>
      <c r="I465" s="5"/>
      <c r="J465" s="115"/>
    </row>
    <row r="466" spans="1:10" s="8" customFormat="1" ht="38.25">
      <c r="A466" s="7"/>
      <c r="B466" s="27"/>
      <c r="C466" s="84" t="s">
        <v>545</v>
      </c>
      <c r="D466" s="5">
        <v>1050000</v>
      </c>
      <c r="E466" s="33">
        <f t="shared" si="11"/>
        <v>0</v>
      </c>
      <c r="F466" s="5"/>
      <c r="G466" s="5"/>
      <c r="H466" s="5"/>
      <c r="I466" s="5">
        <v>1050000</v>
      </c>
      <c r="J466" s="115"/>
    </row>
    <row r="467" spans="1:10" s="15" customFormat="1" ht="12.75">
      <c r="A467" s="16"/>
      <c r="B467" s="29">
        <v>90015</v>
      </c>
      <c r="C467" s="31" t="s">
        <v>280</v>
      </c>
      <c r="D467" s="12">
        <f>SUM(D468:D471)</f>
        <v>3760000</v>
      </c>
      <c r="E467" s="34">
        <f t="shared" si="11"/>
        <v>3100000</v>
      </c>
      <c r="F467" s="12">
        <f>SUM(F468:F471)</f>
        <v>0</v>
      </c>
      <c r="G467" s="12">
        <f>SUM(G468:G471)</f>
        <v>0</v>
      </c>
      <c r="H467" s="12">
        <f>SUM(H468:H471)</f>
        <v>0</v>
      </c>
      <c r="I467" s="12">
        <f>SUM(I468:I471)</f>
        <v>660000</v>
      </c>
      <c r="J467" s="115"/>
    </row>
    <row r="468" spans="1:10" s="8" customFormat="1" ht="12.75">
      <c r="A468" s="7"/>
      <c r="B468" s="29"/>
      <c r="C468" s="32" t="s">
        <v>427</v>
      </c>
      <c r="D468" s="5">
        <v>3100000</v>
      </c>
      <c r="E468" s="33">
        <f t="shared" si="11"/>
        <v>3100000</v>
      </c>
      <c r="F468" s="5"/>
      <c r="G468" s="5"/>
      <c r="H468" s="5"/>
      <c r="I468" s="5"/>
      <c r="J468" s="115"/>
    </row>
    <row r="469" spans="1:10" s="8" customFormat="1" ht="12.75">
      <c r="A469" s="7"/>
      <c r="B469" s="29"/>
      <c r="C469" s="32" t="s">
        <v>327</v>
      </c>
      <c r="D469" s="5">
        <v>200000</v>
      </c>
      <c r="E469" s="33">
        <f t="shared" si="11"/>
        <v>0</v>
      </c>
      <c r="F469" s="5"/>
      <c r="G469" s="5"/>
      <c r="H469" s="5"/>
      <c r="I469" s="33">
        <v>200000</v>
      </c>
      <c r="J469" s="115"/>
    </row>
    <row r="470" spans="1:10" s="8" customFormat="1" ht="25.5">
      <c r="A470" s="7"/>
      <c r="B470" s="29"/>
      <c r="C470" s="45" t="s">
        <v>40</v>
      </c>
      <c r="D470" s="5">
        <v>260000</v>
      </c>
      <c r="E470" s="33">
        <f t="shared" si="11"/>
        <v>0</v>
      </c>
      <c r="F470" s="5"/>
      <c r="G470" s="5"/>
      <c r="H470" s="5"/>
      <c r="I470" s="33">
        <v>260000</v>
      </c>
      <c r="J470" s="115"/>
    </row>
    <row r="471" spans="1:10" s="8" customFormat="1" ht="38.25">
      <c r="A471" s="7"/>
      <c r="B471" s="29"/>
      <c r="C471" s="45" t="s">
        <v>173</v>
      </c>
      <c r="D471" s="5">
        <v>200000</v>
      </c>
      <c r="E471" s="33">
        <f t="shared" si="11"/>
        <v>0</v>
      </c>
      <c r="F471" s="5"/>
      <c r="G471" s="5"/>
      <c r="H471" s="5"/>
      <c r="I471" s="33">
        <v>200000</v>
      </c>
      <c r="J471" s="115"/>
    </row>
    <row r="472" spans="1:10" s="15" customFormat="1" ht="12.75">
      <c r="A472" s="16"/>
      <c r="B472" s="29">
        <v>90017</v>
      </c>
      <c r="C472" s="31" t="s">
        <v>281</v>
      </c>
      <c r="D472" s="12">
        <f>SUM(D473:D473)</f>
        <v>2170000</v>
      </c>
      <c r="E472" s="112">
        <f t="shared" si="11"/>
        <v>2170000</v>
      </c>
      <c r="F472" s="12">
        <f>SUM(F473:F473)</f>
        <v>1720000</v>
      </c>
      <c r="G472" s="12">
        <f>SUM(G473:G473)</f>
        <v>0</v>
      </c>
      <c r="H472" s="12">
        <f>SUM(H473:H473)</f>
        <v>0</v>
      </c>
      <c r="I472" s="12">
        <f>SUM(I473:I473)</f>
        <v>0</v>
      </c>
      <c r="J472" s="115"/>
    </row>
    <row r="473" spans="1:10" s="8" customFormat="1" ht="12.75">
      <c r="A473" s="7"/>
      <c r="B473" s="29"/>
      <c r="C473" s="36" t="s">
        <v>371</v>
      </c>
      <c r="D473" s="5">
        <v>2170000</v>
      </c>
      <c r="E473" s="33">
        <f t="shared" si="11"/>
        <v>2170000</v>
      </c>
      <c r="F473" s="5">
        <v>1720000</v>
      </c>
      <c r="G473" s="5"/>
      <c r="H473" s="5"/>
      <c r="I473" s="5"/>
      <c r="J473" s="115"/>
    </row>
    <row r="474" spans="1:10" s="15" customFormat="1" ht="38.25">
      <c r="A474" s="16"/>
      <c r="B474" s="29">
        <v>90020</v>
      </c>
      <c r="C474" s="31" t="s">
        <v>353</v>
      </c>
      <c r="D474" s="12">
        <f>D475</f>
        <v>10000</v>
      </c>
      <c r="E474" s="34">
        <f t="shared" si="11"/>
        <v>10000</v>
      </c>
      <c r="F474" s="12">
        <f>F475</f>
        <v>0</v>
      </c>
      <c r="G474" s="12">
        <f>G475</f>
        <v>0</v>
      </c>
      <c r="H474" s="12">
        <f>H475</f>
        <v>0</v>
      </c>
      <c r="I474" s="12">
        <f>I475</f>
        <v>0</v>
      </c>
      <c r="J474" s="115"/>
    </row>
    <row r="475" spans="1:10" s="8" customFormat="1" ht="12.75">
      <c r="A475" s="7"/>
      <c r="B475" s="27"/>
      <c r="C475" s="32" t="s">
        <v>288</v>
      </c>
      <c r="D475" s="5">
        <v>10000</v>
      </c>
      <c r="E475" s="33">
        <f t="shared" si="11"/>
        <v>10000</v>
      </c>
      <c r="F475" s="5"/>
      <c r="G475" s="5"/>
      <c r="H475" s="5"/>
      <c r="I475" s="5"/>
      <c r="J475" s="115"/>
    </row>
    <row r="476" spans="1:10" s="15" customFormat="1" ht="12.75">
      <c r="A476" s="16"/>
      <c r="B476" s="29">
        <v>90095</v>
      </c>
      <c r="C476" s="31" t="s">
        <v>465</v>
      </c>
      <c r="D476" s="12">
        <f>SUM(D477:D502)</f>
        <v>12218000</v>
      </c>
      <c r="E476" s="34">
        <f t="shared" si="11"/>
        <v>1674000</v>
      </c>
      <c r="F476" s="12">
        <f>SUM(F477:F502)</f>
        <v>826400</v>
      </c>
      <c r="G476" s="12">
        <f>SUM(G477:G502)</f>
        <v>0</v>
      </c>
      <c r="H476" s="12">
        <f>SUM(H477:H502)</f>
        <v>150000</v>
      </c>
      <c r="I476" s="12">
        <f>SUM(I477:I502)</f>
        <v>10544000</v>
      </c>
      <c r="J476" s="115"/>
    </row>
    <row r="477" spans="1:10" s="8" customFormat="1" ht="12.75">
      <c r="A477" s="7"/>
      <c r="B477" s="27"/>
      <c r="C477" s="32" t="s">
        <v>289</v>
      </c>
      <c r="D477" s="5">
        <v>93000</v>
      </c>
      <c r="E477" s="33">
        <f t="shared" si="11"/>
        <v>93000</v>
      </c>
      <c r="F477" s="5"/>
      <c r="G477" s="5"/>
      <c r="H477" s="5"/>
      <c r="I477" s="5"/>
      <c r="J477" s="115"/>
    </row>
    <row r="478" spans="1:10" s="8" customFormat="1" ht="12.75">
      <c r="A478" s="7"/>
      <c r="B478" s="27"/>
      <c r="C478" s="32" t="s">
        <v>428</v>
      </c>
      <c r="D478" s="5">
        <v>10000</v>
      </c>
      <c r="E478" s="33">
        <f t="shared" si="11"/>
        <v>10000</v>
      </c>
      <c r="F478" s="5"/>
      <c r="G478" s="5"/>
      <c r="H478" s="5"/>
      <c r="I478" s="5"/>
      <c r="J478" s="115"/>
    </row>
    <row r="479" spans="1:10" s="8" customFormat="1" ht="12.75">
      <c r="A479" s="7"/>
      <c r="B479" s="27"/>
      <c r="C479" s="32" t="s">
        <v>25</v>
      </c>
      <c r="D479" s="5">
        <v>3000</v>
      </c>
      <c r="E479" s="33">
        <f t="shared" si="11"/>
        <v>3000</v>
      </c>
      <c r="F479" s="5"/>
      <c r="G479" s="5"/>
      <c r="H479" s="5"/>
      <c r="I479" s="5"/>
      <c r="J479" s="115"/>
    </row>
    <row r="480" spans="1:10" s="8" customFormat="1" ht="12.75">
      <c r="A480" s="7"/>
      <c r="B480" s="27"/>
      <c r="C480" s="32" t="s">
        <v>429</v>
      </c>
      <c r="D480" s="5">
        <v>6000</v>
      </c>
      <c r="E480" s="33">
        <f t="shared" si="11"/>
        <v>6000</v>
      </c>
      <c r="F480" s="5"/>
      <c r="G480" s="5"/>
      <c r="H480" s="5"/>
      <c r="I480" s="5"/>
      <c r="J480" s="115"/>
    </row>
    <row r="481" spans="1:10" s="8" customFormat="1" ht="12.75">
      <c r="A481" s="7"/>
      <c r="B481" s="27"/>
      <c r="C481" s="32" t="s">
        <v>430</v>
      </c>
      <c r="D481" s="5">
        <v>20000</v>
      </c>
      <c r="E481" s="33">
        <f t="shared" si="11"/>
        <v>20000</v>
      </c>
      <c r="F481" s="5"/>
      <c r="G481" s="5"/>
      <c r="H481" s="5"/>
      <c r="I481" s="5"/>
      <c r="J481" s="115"/>
    </row>
    <row r="482" spans="1:10" s="8" customFormat="1" ht="12.75">
      <c r="A482" s="7"/>
      <c r="B482" s="27"/>
      <c r="C482" s="32" t="s">
        <v>411</v>
      </c>
      <c r="D482" s="5">
        <v>5000</v>
      </c>
      <c r="E482" s="33">
        <f t="shared" si="11"/>
        <v>5000</v>
      </c>
      <c r="F482" s="5"/>
      <c r="G482" s="5"/>
      <c r="H482" s="5"/>
      <c r="I482" s="5"/>
      <c r="J482" s="115"/>
    </row>
    <row r="483" spans="1:10" s="8" customFormat="1" ht="25.5">
      <c r="A483" s="7"/>
      <c r="B483" s="27"/>
      <c r="C483" s="32" t="s">
        <v>392</v>
      </c>
      <c r="D483" s="5">
        <v>30000</v>
      </c>
      <c r="E483" s="33">
        <f t="shared" si="11"/>
        <v>30000</v>
      </c>
      <c r="F483" s="5"/>
      <c r="G483" s="5"/>
      <c r="H483" s="5"/>
      <c r="I483" s="5"/>
      <c r="J483" s="115"/>
    </row>
    <row r="484" spans="1:10" s="8" customFormat="1" ht="12.75" customHeight="1">
      <c r="A484" s="7"/>
      <c r="B484" s="27"/>
      <c r="C484" s="32" t="s">
        <v>393</v>
      </c>
      <c r="D484" s="5">
        <v>11000</v>
      </c>
      <c r="E484" s="33">
        <f t="shared" si="11"/>
        <v>11000</v>
      </c>
      <c r="F484" s="5"/>
      <c r="G484" s="5"/>
      <c r="H484" s="5"/>
      <c r="I484" s="5"/>
      <c r="J484" s="115"/>
    </row>
    <row r="485" spans="1:10" s="8" customFormat="1" ht="25.5">
      <c r="A485" s="7"/>
      <c r="B485" s="27"/>
      <c r="C485" s="32" t="s">
        <v>286</v>
      </c>
      <c r="D485" s="5">
        <v>60000</v>
      </c>
      <c r="E485" s="33">
        <f t="shared" si="11"/>
        <v>60000</v>
      </c>
      <c r="F485" s="5"/>
      <c r="G485" s="5"/>
      <c r="H485" s="5"/>
      <c r="I485" s="5"/>
      <c r="J485" s="115"/>
    </row>
    <row r="486" spans="1:10" s="8" customFormat="1" ht="12.75">
      <c r="A486" s="7"/>
      <c r="B486" s="27"/>
      <c r="C486" s="32" t="s">
        <v>304</v>
      </c>
      <c r="D486" s="5">
        <v>75000</v>
      </c>
      <c r="E486" s="33">
        <f t="shared" si="11"/>
        <v>75000</v>
      </c>
      <c r="F486" s="5"/>
      <c r="G486" s="5"/>
      <c r="H486" s="5"/>
      <c r="I486" s="5"/>
      <c r="J486" s="115"/>
    </row>
    <row r="487" spans="1:10" s="8" customFormat="1" ht="25.5">
      <c r="A487" s="7"/>
      <c r="B487" s="29"/>
      <c r="C487" s="35" t="s">
        <v>323</v>
      </c>
      <c r="D487" s="5">
        <v>132000</v>
      </c>
      <c r="E487" s="33">
        <f t="shared" si="11"/>
        <v>132000</v>
      </c>
      <c r="F487" s="5"/>
      <c r="G487" s="5"/>
      <c r="H487" s="5"/>
      <c r="I487" s="5"/>
      <c r="J487" s="115"/>
    </row>
    <row r="488" spans="1:10" s="8" customFormat="1" ht="25.5">
      <c r="A488" s="7"/>
      <c r="B488" s="29"/>
      <c r="C488" s="35" t="s">
        <v>174</v>
      </c>
      <c r="D488" s="5">
        <v>15000</v>
      </c>
      <c r="E488" s="33">
        <f t="shared" si="11"/>
        <v>15000</v>
      </c>
      <c r="F488" s="5"/>
      <c r="G488" s="5"/>
      <c r="H488" s="5"/>
      <c r="I488" s="5"/>
      <c r="J488" s="115"/>
    </row>
    <row r="489" spans="1:10" s="8" customFormat="1" ht="25.5">
      <c r="A489" s="7"/>
      <c r="B489" s="27"/>
      <c r="C489" s="32" t="s">
        <v>338</v>
      </c>
      <c r="D489" s="5">
        <v>990000</v>
      </c>
      <c r="E489" s="33">
        <f t="shared" si="11"/>
        <v>990000</v>
      </c>
      <c r="F489" s="5">
        <v>826400</v>
      </c>
      <c r="G489" s="5"/>
      <c r="H489" s="5"/>
      <c r="I489" s="5"/>
      <c r="J489" s="115"/>
    </row>
    <row r="490" spans="1:10" s="8" customFormat="1" ht="25.5">
      <c r="A490" s="7"/>
      <c r="B490" s="27"/>
      <c r="C490" s="32" t="s">
        <v>3</v>
      </c>
      <c r="D490" s="5">
        <v>10000</v>
      </c>
      <c r="E490" s="33">
        <f t="shared" si="11"/>
        <v>0</v>
      </c>
      <c r="F490" s="5"/>
      <c r="G490" s="5"/>
      <c r="H490" s="5"/>
      <c r="I490" s="5">
        <v>10000</v>
      </c>
      <c r="J490" s="115"/>
    </row>
    <row r="491" spans="1:10" s="8" customFormat="1" ht="25.5">
      <c r="A491" s="7"/>
      <c r="B491" s="27"/>
      <c r="C491" s="32" t="s">
        <v>536</v>
      </c>
      <c r="D491" s="5">
        <v>50000</v>
      </c>
      <c r="E491" s="33">
        <f t="shared" si="11"/>
        <v>50000</v>
      </c>
      <c r="F491" s="5"/>
      <c r="G491" s="5"/>
      <c r="H491" s="5"/>
      <c r="I491" s="5"/>
      <c r="J491" s="115"/>
    </row>
    <row r="492" spans="1:10" s="8" customFormat="1" ht="25.5">
      <c r="A492" s="7"/>
      <c r="B492" s="27"/>
      <c r="C492" s="32" t="s">
        <v>26</v>
      </c>
      <c r="D492" s="5">
        <v>24000</v>
      </c>
      <c r="E492" s="33">
        <f t="shared" si="11"/>
        <v>24000</v>
      </c>
      <c r="F492" s="5"/>
      <c r="G492" s="5"/>
      <c r="H492" s="5"/>
      <c r="I492" s="5"/>
      <c r="J492" s="115"/>
    </row>
    <row r="493" spans="1:10" s="8" customFormat="1" ht="12.75">
      <c r="A493" s="7"/>
      <c r="B493" s="27"/>
      <c r="C493" s="35" t="s">
        <v>332</v>
      </c>
      <c r="D493" s="3">
        <v>1000000</v>
      </c>
      <c r="E493" s="33">
        <f t="shared" si="11"/>
        <v>0</v>
      </c>
      <c r="F493" s="5"/>
      <c r="G493" s="5"/>
      <c r="H493" s="5"/>
      <c r="I493" s="3">
        <v>1000000</v>
      </c>
      <c r="J493" s="115"/>
    </row>
    <row r="494" spans="1:10" s="8" customFormat="1" ht="12.75">
      <c r="A494" s="7"/>
      <c r="B494" s="27"/>
      <c r="C494" s="35" t="s">
        <v>331</v>
      </c>
      <c r="D494" s="3">
        <v>500000</v>
      </c>
      <c r="E494" s="33">
        <f t="shared" si="11"/>
        <v>0</v>
      </c>
      <c r="F494" s="5"/>
      <c r="G494" s="5"/>
      <c r="H494" s="5"/>
      <c r="I494" s="3">
        <v>500000</v>
      </c>
      <c r="J494" s="115"/>
    </row>
    <row r="495" spans="1:10" s="8" customFormat="1" ht="25.5">
      <c r="A495" s="7"/>
      <c r="B495" s="27"/>
      <c r="C495" s="35" t="s">
        <v>42</v>
      </c>
      <c r="D495" s="3">
        <v>3000000</v>
      </c>
      <c r="E495" s="33">
        <f t="shared" si="11"/>
        <v>0</v>
      </c>
      <c r="F495" s="5"/>
      <c r="G495" s="5"/>
      <c r="H495" s="5"/>
      <c r="I495" s="3">
        <v>3000000</v>
      </c>
      <c r="J495" s="115"/>
    </row>
    <row r="496" spans="1:10" s="8" customFormat="1" ht="12.75">
      <c r="A496" s="7"/>
      <c r="B496" s="27"/>
      <c r="C496" s="35" t="s">
        <v>53</v>
      </c>
      <c r="D496" s="3">
        <v>4000000</v>
      </c>
      <c r="E496" s="33">
        <f t="shared" si="11"/>
        <v>0</v>
      </c>
      <c r="F496" s="5"/>
      <c r="G496" s="5"/>
      <c r="H496" s="5"/>
      <c r="I496" s="3">
        <v>4000000</v>
      </c>
      <c r="J496" s="115"/>
    </row>
    <row r="497" spans="1:10" s="8" customFormat="1" ht="12.75">
      <c r="A497" s="7"/>
      <c r="B497" s="27"/>
      <c r="C497" s="32" t="s">
        <v>57</v>
      </c>
      <c r="D497" s="3">
        <v>150000</v>
      </c>
      <c r="E497" s="33">
        <f t="shared" si="11"/>
        <v>150000</v>
      </c>
      <c r="F497" s="5"/>
      <c r="G497" s="5"/>
      <c r="H497" s="5">
        <v>150000</v>
      </c>
      <c r="I497" s="3"/>
      <c r="J497" s="115"/>
    </row>
    <row r="498" spans="1:10" s="8" customFormat="1" ht="25.5">
      <c r="A498" s="7"/>
      <c r="B498" s="27"/>
      <c r="C498" s="32" t="s">
        <v>160</v>
      </c>
      <c r="D498" s="3">
        <v>860000</v>
      </c>
      <c r="E498" s="33">
        <f t="shared" si="11"/>
        <v>0</v>
      </c>
      <c r="F498" s="5"/>
      <c r="G498" s="5"/>
      <c r="H498" s="5"/>
      <c r="I498" s="3">
        <v>860000</v>
      </c>
      <c r="J498" s="115"/>
    </row>
    <row r="499" spans="1:10" s="8" customFormat="1" ht="25.5">
      <c r="A499" s="7"/>
      <c r="B499" s="27"/>
      <c r="C499" s="35" t="s">
        <v>43</v>
      </c>
      <c r="D499" s="22">
        <v>44000</v>
      </c>
      <c r="E499" s="33">
        <f t="shared" si="11"/>
        <v>0</v>
      </c>
      <c r="F499" s="5"/>
      <c r="G499" s="5"/>
      <c r="H499" s="5"/>
      <c r="I499" s="3">
        <v>44000</v>
      </c>
      <c r="J499" s="115"/>
    </row>
    <row r="500" spans="1:10" s="8" customFormat="1" ht="25.5">
      <c r="A500" s="7"/>
      <c r="B500" s="27"/>
      <c r="C500" s="35" t="s">
        <v>44</v>
      </c>
      <c r="D500" s="22">
        <v>180000</v>
      </c>
      <c r="E500" s="33">
        <f t="shared" si="11"/>
        <v>0</v>
      </c>
      <c r="F500" s="5"/>
      <c r="G500" s="5"/>
      <c r="H500" s="5"/>
      <c r="I500" s="3">
        <v>180000</v>
      </c>
      <c r="J500" s="115"/>
    </row>
    <row r="501" spans="1:10" s="8" customFormat="1" ht="12.75">
      <c r="A501" s="7"/>
      <c r="B501" s="27"/>
      <c r="C501" s="35" t="s">
        <v>5</v>
      </c>
      <c r="D501" s="22">
        <v>150000</v>
      </c>
      <c r="E501" s="33">
        <f t="shared" si="11"/>
        <v>0</v>
      </c>
      <c r="F501" s="5"/>
      <c r="G501" s="5"/>
      <c r="H501" s="5"/>
      <c r="I501" s="3">
        <v>150000</v>
      </c>
      <c r="J501" s="115"/>
    </row>
    <row r="502" spans="1:10" s="8" customFormat="1" ht="63.75">
      <c r="A502" s="7"/>
      <c r="B502" s="27"/>
      <c r="C502" s="35" t="s">
        <v>10</v>
      </c>
      <c r="D502" s="22">
        <v>800000</v>
      </c>
      <c r="E502" s="33">
        <f t="shared" si="11"/>
        <v>0</v>
      </c>
      <c r="F502" s="5"/>
      <c r="G502" s="5"/>
      <c r="H502" s="5"/>
      <c r="I502" s="3">
        <v>800000</v>
      </c>
      <c r="J502" s="115"/>
    </row>
    <row r="503" spans="1:10" s="15" customFormat="1" ht="25.5">
      <c r="A503" s="9">
        <v>921</v>
      </c>
      <c r="B503" s="25"/>
      <c r="C503" s="10" t="s">
        <v>282</v>
      </c>
      <c r="D503" s="10">
        <f>D504+D508+D512+D514+D516+D520</f>
        <v>53578008</v>
      </c>
      <c r="E503" s="44">
        <f t="shared" si="11"/>
        <v>9203000</v>
      </c>
      <c r="F503" s="10">
        <f>F504+F508+F512+F514+F516+F520</f>
        <v>40000</v>
      </c>
      <c r="G503" s="10">
        <f>G504+G508+G512+G514+G516+G520</f>
        <v>8330000</v>
      </c>
      <c r="H503" s="10">
        <f>H504+H508+H512+H514+H516+H520</f>
        <v>543000</v>
      </c>
      <c r="I503" s="10">
        <f>I504+I508+I512+I514+I516+I520</f>
        <v>44375008</v>
      </c>
      <c r="J503" s="115"/>
    </row>
    <row r="504" spans="1:10" s="15" customFormat="1" ht="12.75">
      <c r="A504" s="16"/>
      <c r="B504" s="29">
        <v>92106</v>
      </c>
      <c r="C504" s="31" t="s">
        <v>151</v>
      </c>
      <c r="D504" s="12">
        <f>SUM(D505:D507)</f>
        <v>5340000</v>
      </c>
      <c r="E504" s="34">
        <f t="shared" si="11"/>
        <v>2840000</v>
      </c>
      <c r="F504" s="12">
        <f>SUM(F505:F507)</f>
        <v>0</v>
      </c>
      <c r="G504" s="12">
        <f>SUM(G505:G507)</f>
        <v>2840000</v>
      </c>
      <c r="H504" s="12">
        <f>SUM(H505:H507)</f>
        <v>0</v>
      </c>
      <c r="I504" s="12">
        <f>SUM(I505:I507)</f>
        <v>2500000</v>
      </c>
      <c r="J504" s="115"/>
    </row>
    <row r="505" spans="1:10" s="8" customFormat="1" ht="12.75">
      <c r="A505" s="7"/>
      <c r="B505" s="27"/>
      <c r="C505" s="36" t="s">
        <v>412</v>
      </c>
      <c r="D505" s="5">
        <v>2720000</v>
      </c>
      <c r="E505" s="33">
        <f t="shared" si="11"/>
        <v>2720000</v>
      </c>
      <c r="F505" s="5"/>
      <c r="G505" s="5">
        <v>2720000</v>
      </c>
      <c r="H505" s="5"/>
      <c r="I505" s="5"/>
      <c r="J505" s="115"/>
    </row>
    <row r="506" spans="1:10" s="8" customFormat="1" ht="25.5">
      <c r="A506" s="7"/>
      <c r="B506" s="27"/>
      <c r="C506" s="36" t="s">
        <v>537</v>
      </c>
      <c r="D506" s="5">
        <v>120000</v>
      </c>
      <c r="E506" s="33">
        <f>D506-I506</f>
        <v>120000</v>
      </c>
      <c r="F506" s="5"/>
      <c r="G506" s="5">
        <v>120000</v>
      </c>
      <c r="H506" s="5"/>
      <c r="I506" s="5"/>
      <c r="J506" s="115"/>
    </row>
    <row r="507" spans="1:10" s="8" customFormat="1" ht="51">
      <c r="A507" s="7"/>
      <c r="B507" s="27"/>
      <c r="C507" s="32" t="s">
        <v>357</v>
      </c>
      <c r="D507" s="5">
        <v>2500000</v>
      </c>
      <c r="E507" s="33">
        <f t="shared" si="11"/>
        <v>0</v>
      </c>
      <c r="F507" s="5"/>
      <c r="G507" s="5"/>
      <c r="H507" s="5"/>
      <c r="I507" s="5">
        <v>2500000</v>
      </c>
      <c r="J507" s="115"/>
    </row>
    <row r="508" spans="1:10" s="15" customFormat="1" ht="12.75">
      <c r="A508" s="16"/>
      <c r="B508" s="29">
        <v>92109</v>
      </c>
      <c r="C508" s="31" t="s">
        <v>290</v>
      </c>
      <c r="D508" s="12">
        <f>SUM(D509:D511)</f>
        <v>41021008</v>
      </c>
      <c r="E508" s="34">
        <f t="shared" si="11"/>
        <v>1146000</v>
      </c>
      <c r="F508" s="12">
        <f>SUM(F509:F511)</f>
        <v>0</v>
      </c>
      <c r="G508" s="12">
        <f>SUM(G509:G511)</f>
        <v>1146000</v>
      </c>
      <c r="H508" s="12">
        <f>SUM(H509:H511)</f>
        <v>0</v>
      </c>
      <c r="I508" s="12">
        <f>SUM(I509:I511)</f>
        <v>39875008</v>
      </c>
      <c r="J508" s="115"/>
    </row>
    <row r="509" spans="1:10" s="8" customFormat="1" ht="12.75">
      <c r="A509" s="7"/>
      <c r="B509" s="27"/>
      <c r="C509" s="36" t="s">
        <v>413</v>
      </c>
      <c r="D509" s="5">
        <v>950000</v>
      </c>
      <c r="E509" s="33">
        <f t="shared" si="11"/>
        <v>950000</v>
      </c>
      <c r="F509" s="5"/>
      <c r="G509" s="5">
        <v>950000</v>
      </c>
      <c r="H509" s="5"/>
      <c r="I509" s="5"/>
      <c r="J509" s="115"/>
    </row>
    <row r="510" spans="1:10" s="8" customFormat="1" ht="12.75">
      <c r="A510" s="7"/>
      <c r="B510" s="27"/>
      <c r="C510" s="32" t="s">
        <v>291</v>
      </c>
      <c r="D510" s="5">
        <v>196000</v>
      </c>
      <c r="E510" s="33">
        <f>D510-I510</f>
        <v>196000</v>
      </c>
      <c r="F510" s="5"/>
      <c r="G510" s="5">
        <v>196000</v>
      </c>
      <c r="H510" s="5"/>
      <c r="I510" s="5"/>
      <c r="J510" s="115"/>
    </row>
    <row r="511" spans="1:10" s="8" customFormat="1" ht="25.5">
      <c r="A511" s="7"/>
      <c r="B511" s="27"/>
      <c r="C511" s="32" t="s">
        <v>45</v>
      </c>
      <c r="D511" s="5">
        <v>39875008</v>
      </c>
      <c r="E511" s="33">
        <f t="shared" si="11"/>
        <v>0</v>
      </c>
      <c r="F511" s="5"/>
      <c r="G511" s="5"/>
      <c r="H511" s="5"/>
      <c r="I511" s="5">
        <v>39875008</v>
      </c>
      <c r="J511" s="115"/>
    </row>
    <row r="512" spans="1:10" s="15" customFormat="1" ht="12.75">
      <c r="A512" s="16"/>
      <c r="B512" s="29">
        <v>92110</v>
      </c>
      <c r="C512" s="31" t="s">
        <v>292</v>
      </c>
      <c r="D512" s="12">
        <f>SUM(D513:D513)</f>
        <v>1148000</v>
      </c>
      <c r="E512" s="34">
        <f t="shared" si="11"/>
        <v>1148000</v>
      </c>
      <c r="F512" s="12">
        <f>SUM(F513:F513)</f>
        <v>0</v>
      </c>
      <c r="G512" s="12">
        <f>SUM(G513:G513)</f>
        <v>1148000</v>
      </c>
      <c r="H512" s="12">
        <f>SUM(H513:H513)</f>
        <v>0</v>
      </c>
      <c r="I512" s="12">
        <f>SUM(I513:I513)</f>
        <v>0</v>
      </c>
      <c r="J512" s="115"/>
    </row>
    <row r="513" spans="1:10" s="8" customFormat="1" ht="12.75">
      <c r="A513" s="7"/>
      <c r="B513" s="27"/>
      <c r="C513" s="36" t="s">
        <v>414</v>
      </c>
      <c r="D513" s="5">
        <v>1148000</v>
      </c>
      <c r="E513" s="33">
        <f t="shared" si="11"/>
        <v>1148000</v>
      </c>
      <c r="F513" s="5"/>
      <c r="G513" s="5">
        <v>1148000</v>
      </c>
      <c r="H513" s="5"/>
      <c r="I513" s="5"/>
      <c r="J513" s="115"/>
    </row>
    <row r="514" spans="1:10" s="15" customFormat="1" ht="12.75">
      <c r="A514" s="16"/>
      <c r="B514" s="29">
        <v>92116</v>
      </c>
      <c r="C514" s="31" t="s">
        <v>293</v>
      </c>
      <c r="D514" s="12">
        <f>SUM(D515:D515)</f>
        <v>2476000</v>
      </c>
      <c r="E514" s="34">
        <f t="shared" si="11"/>
        <v>2476000</v>
      </c>
      <c r="F514" s="12">
        <f>SUM(F515:F515)</f>
        <v>0</v>
      </c>
      <c r="G514" s="12">
        <f>SUM(G515:G515)</f>
        <v>2476000</v>
      </c>
      <c r="H514" s="12">
        <f>SUM(H515:H515)</f>
        <v>0</v>
      </c>
      <c r="I514" s="12">
        <f>SUM(I515:I515)</f>
        <v>0</v>
      </c>
      <c r="J514" s="115"/>
    </row>
    <row r="515" spans="1:10" s="8" customFormat="1" ht="12.75">
      <c r="A515" s="7"/>
      <c r="B515" s="27"/>
      <c r="C515" s="36" t="s">
        <v>415</v>
      </c>
      <c r="D515" s="5">
        <v>2476000</v>
      </c>
      <c r="E515" s="33">
        <f t="shared" si="11"/>
        <v>2476000</v>
      </c>
      <c r="F515" s="5"/>
      <c r="G515" s="5">
        <v>2476000</v>
      </c>
      <c r="H515" s="5"/>
      <c r="I515" s="5"/>
      <c r="J515" s="115"/>
    </row>
    <row r="516" spans="1:10" s="15" customFormat="1" ht="12.75">
      <c r="A516" s="16"/>
      <c r="B516" s="29">
        <v>92120</v>
      </c>
      <c r="C516" s="31" t="s">
        <v>318</v>
      </c>
      <c r="D516" s="12">
        <f>SUM(D517:D519)</f>
        <v>1143000</v>
      </c>
      <c r="E516" s="34">
        <f t="shared" si="11"/>
        <v>1143000</v>
      </c>
      <c r="F516" s="12">
        <f>SUM(F517:F519)</f>
        <v>40000</v>
      </c>
      <c r="G516" s="12">
        <f>SUM(G517:G519)</f>
        <v>400000</v>
      </c>
      <c r="H516" s="12">
        <f>SUM(H517:H519)</f>
        <v>543000</v>
      </c>
      <c r="I516" s="12">
        <f>SUM(I517:I519)</f>
        <v>0</v>
      </c>
      <c r="J516" s="115"/>
    </row>
    <row r="517" spans="1:10" s="8" customFormat="1" ht="12.75">
      <c r="A517" s="7"/>
      <c r="B517" s="27"/>
      <c r="C517" s="32" t="s">
        <v>457</v>
      </c>
      <c r="D517" s="5">
        <v>200000</v>
      </c>
      <c r="E517" s="33">
        <f t="shared" si="11"/>
        <v>200000</v>
      </c>
      <c r="F517" s="5">
        <v>40000</v>
      </c>
      <c r="G517" s="5"/>
      <c r="H517" s="5"/>
      <c r="I517" s="5"/>
      <c r="J517" s="115"/>
    </row>
    <row r="518" spans="1:10" s="8" customFormat="1" ht="25.5">
      <c r="A518" s="7"/>
      <c r="B518" s="27"/>
      <c r="C518" s="35" t="s">
        <v>21</v>
      </c>
      <c r="D518" s="5">
        <v>543000</v>
      </c>
      <c r="E518" s="33">
        <f>D518-I518</f>
        <v>543000</v>
      </c>
      <c r="F518" s="5"/>
      <c r="G518" s="5"/>
      <c r="H518" s="5">
        <v>543000</v>
      </c>
      <c r="I518" s="5"/>
      <c r="J518" s="115"/>
    </row>
    <row r="519" spans="1:10" s="8" customFormat="1" ht="25.5">
      <c r="A519" s="7"/>
      <c r="B519" s="27"/>
      <c r="C519" s="35" t="s">
        <v>175</v>
      </c>
      <c r="D519" s="5">
        <v>400000</v>
      </c>
      <c r="E519" s="33">
        <f>D519-I519</f>
        <v>400000</v>
      </c>
      <c r="F519" s="5"/>
      <c r="G519" s="5">
        <v>400000</v>
      </c>
      <c r="H519" s="5"/>
      <c r="I519" s="5"/>
      <c r="J519" s="115"/>
    </row>
    <row r="520" spans="1:10" s="15" customFormat="1" ht="12.75">
      <c r="A520" s="16"/>
      <c r="B520" s="29">
        <v>92195</v>
      </c>
      <c r="C520" s="31" t="s">
        <v>465</v>
      </c>
      <c r="D520" s="12">
        <f>SUM(D521:D522)</f>
        <v>2450000</v>
      </c>
      <c r="E520" s="34">
        <f aca="true" t="shared" si="12" ref="E520:E540">D520-I520</f>
        <v>450000</v>
      </c>
      <c r="F520" s="12">
        <f>SUM(F521:F522)</f>
        <v>0</v>
      </c>
      <c r="G520" s="12">
        <f>SUM(G521:G522)</f>
        <v>320000</v>
      </c>
      <c r="H520" s="12">
        <f>SUM(H521:H522)</f>
        <v>0</v>
      </c>
      <c r="I520" s="12">
        <f>SUM(I521:I522)</f>
        <v>2000000</v>
      </c>
      <c r="J520" s="115"/>
    </row>
    <row r="521" spans="1:10" s="8" customFormat="1" ht="12.75">
      <c r="A521" s="7"/>
      <c r="B521" s="27"/>
      <c r="C521" s="32" t="s">
        <v>457</v>
      </c>
      <c r="D521" s="5">
        <v>450000</v>
      </c>
      <c r="E521" s="33">
        <f t="shared" si="12"/>
        <v>450000</v>
      </c>
      <c r="F521" s="5"/>
      <c r="G521" s="5">
        <v>320000</v>
      </c>
      <c r="H521" s="5"/>
      <c r="I521" s="5"/>
      <c r="J521" s="115"/>
    </row>
    <row r="522" spans="1:10" s="8" customFormat="1" ht="51">
      <c r="A522" s="7"/>
      <c r="B522" s="27"/>
      <c r="C522" s="32" t="s">
        <v>46</v>
      </c>
      <c r="D522" s="5">
        <v>2000000</v>
      </c>
      <c r="E522" s="33">
        <f t="shared" si="12"/>
        <v>0</v>
      </c>
      <c r="F522" s="5"/>
      <c r="G522" s="5"/>
      <c r="H522" s="5"/>
      <c r="I522" s="5">
        <v>2000000</v>
      </c>
      <c r="J522" s="115"/>
    </row>
    <row r="523" spans="1:10" s="20" customFormat="1" ht="38.25">
      <c r="A523" s="9">
        <v>925</v>
      </c>
      <c r="B523" s="25"/>
      <c r="C523" s="10" t="s">
        <v>443</v>
      </c>
      <c r="D523" s="10">
        <f>D524+D526</f>
        <v>7775000</v>
      </c>
      <c r="E523" s="44">
        <f t="shared" si="12"/>
        <v>5775000</v>
      </c>
      <c r="F523" s="10">
        <f>F524+F526</f>
        <v>3310000</v>
      </c>
      <c r="G523" s="10">
        <f>G524+G526</f>
        <v>0</v>
      </c>
      <c r="H523" s="10">
        <f>H524+H526</f>
        <v>0</v>
      </c>
      <c r="I523" s="10">
        <f>I524+I526</f>
        <v>2000000</v>
      </c>
      <c r="J523" s="115"/>
    </row>
    <row r="524" spans="1:10" s="15" customFormat="1" ht="12.75">
      <c r="A524" s="16"/>
      <c r="B524" s="29">
        <v>92503</v>
      </c>
      <c r="C524" s="31" t="s">
        <v>302</v>
      </c>
      <c r="D524" s="12">
        <f>D525</f>
        <v>15000</v>
      </c>
      <c r="E524" s="34">
        <f t="shared" si="12"/>
        <v>15000</v>
      </c>
      <c r="F524" s="12">
        <f>F525</f>
        <v>0</v>
      </c>
      <c r="G524" s="12">
        <f>G525</f>
        <v>0</v>
      </c>
      <c r="H524" s="12">
        <f>H525</f>
        <v>0</v>
      </c>
      <c r="I524" s="12">
        <f>I525</f>
        <v>0</v>
      </c>
      <c r="J524" s="115"/>
    </row>
    <row r="525" spans="1:10" s="8" customFormat="1" ht="12.75">
      <c r="A525" s="7"/>
      <c r="B525" s="27"/>
      <c r="C525" s="32" t="s">
        <v>457</v>
      </c>
      <c r="D525" s="5">
        <v>15000</v>
      </c>
      <c r="E525" s="33">
        <f t="shared" si="12"/>
        <v>15000</v>
      </c>
      <c r="F525" s="5"/>
      <c r="G525" s="5"/>
      <c r="H525" s="5"/>
      <c r="I525" s="5"/>
      <c r="J525" s="115"/>
    </row>
    <row r="526" spans="1:10" s="15" customFormat="1" ht="12.75">
      <c r="A526" s="16"/>
      <c r="B526" s="29">
        <v>92504</v>
      </c>
      <c r="C526" s="31" t="s">
        <v>294</v>
      </c>
      <c r="D526" s="12">
        <f>SUM(D527:D528)</f>
        <v>7760000</v>
      </c>
      <c r="E526" s="34">
        <f t="shared" si="12"/>
        <v>5760000</v>
      </c>
      <c r="F526" s="12">
        <f>SUM(F527:F528)</f>
        <v>3310000</v>
      </c>
      <c r="G526" s="12">
        <f>SUM(G527:G528)</f>
        <v>0</v>
      </c>
      <c r="H526" s="12">
        <f>SUM(H527:H528)</f>
        <v>0</v>
      </c>
      <c r="I526" s="12">
        <f>SUM(I527:I528)</f>
        <v>2000000</v>
      </c>
      <c r="J526" s="115"/>
    </row>
    <row r="527" spans="1:10" s="8" customFormat="1" ht="12.75">
      <c r="A527" s="7"/>
      <c r="B527" s="29"/>
      <c r="C527" s="36" t="s">
        <v>337</v>
      </c>
      <c r="D527" s="5">
        <v>5760000</v>
      </c>
      <c r="E527" s="33">
        <f t="shared" si="12"/>
        <v>5760000</v>
      </c>
      <c r="F527" s="5">
        <v>3310000</v>
      </c>
      <c r="G527" s="5"/>
      <c r="H527" s="5"/>
      <c r="I527" s="5"/>
      <c r="J527" s="115"/>
    </row>
    <row r="528" spans="1:10" s="8" customFormat="1" ht="38.25">
      <c r="A528" s="7"/>
      <c r="B528" s="29"/>
      <c r="C528" s="32" t="s">
        <v>47</v>
      </c>
      <c r="D528" s="5">
        <v>2000000</v>
      </c>
      <c r="E528" s="33">
        <f t="shared" si="12"/>
        <v>0</v>
      </c>
      <c r="F528" s="5"/>
      <c r="G528" s="5"/>
      <c r="H528" s="5"/>
      <c r="I528" s="5">
        <v>2000000</v>
      </c>
      <c r="J528" s="115"/>
    </row>
    <row r="529" spans="1:10" s="20" customFormat="1" ht="20.25" customHeight="1">
      <c r="A529" s="9">
        <v>926</v>
      </c>
      <c r="B529" s="25"/>
      <c r="C529" s="10" t="s">
        <v>446</v>
      </c>
      <c r="D529" s="10">
        <f>D530+D534+D536</f>
        <v>14702818</v>
      </c>
      <c r="E529" s="44">
        <f t="shared" si="12"/>
        <v>6802818</v>
      </c>
      <c r="F529" s="10">
        <f>F530+F534+F536</f>
        <v>3514950</v>
      </c>
      <c r="G529" s="10">
        <f>G530+G534+G536</f>
        <v>500000</v>
      </c>
      <c r="H529" s="10">
        <f>H530+H534+H536</f>
        <v>0</v>
      </c>
      <c r="I529" s="10">
        <f>I530+I534+I536</f>
        <v>7900000</v>
      </c>
      <c r="J529" s="115"/>
    </row>
    <row r="530" spans="1:10" s="15" customFormat="1" ht="12.75">
      <c r="A530" s="23"/>
      <c r="B530" s="23">
        <v>92601</v>
      </c>
      <c r="C530" s="31" t="s">
        <v>416</v>
      </c>
      <c r="D530" s="12">
        <f>SUM(D531:D533)</f>
        <v>7900000</v>
      </c>
      <c r="E530" s="34">
        <f t="shared" si="12"/>
        <v>0</v>
      </c>
      <c r="F530" s="12">
        <f>SUM(F531:F533)</f>
        <v>0</v>
      </c>
      <c r="G530" s="12">
        <f>SUM(G531:G533)</f>
        <v>0</v>
      </c>
      <c r="H530" s="12">
        <f>SUM(H531:H533)</f>
        <v>0</v>
      </c>
      <c r="I530" s="12">
        <f>SUM(I531:I533)</f>
        <v>7900000</v>
      </c>
      <c r="J530" s="115"/>
    </row>
    <row r="531" spans="1:10" s="8" customFormat="1" ht="25.5">
      <c r="A531" s="16"/>
      <c r="B531" s="16"/>
      <c r="C531" s="35" t="s">
        <v>41</v>
      </c>
      <c r="D531" s="3">
        <v>900000</v>
      </c>
      <c r="E531" s="33">
        <f t="shared" si="12"/>
        <v>0</v>
      </c>
      <c r="F531" s="5"/>
      <c r="G531" s="5"/>
      <c r="H531" s="5"/>
      <c r="I531" s="22">
        <v>900000</v>
      </c>
      <c r="J531" s="115"/>
    </row>
    <row r="532" spans="1:10" s="8" customFormat="1" ht="25.5">
      <c r="A532" s="16"/>
      <c r="B532" s="16"/>
      <c r="C532" s="35" t="s">
        <v>555</v>
      </c>
      <c r="D532" s="3">
        <v>3000000</v>
      </c>
      <c r="E532" s="33">
        <f t="shared" si="12"/>
        <v>0</v>
      </c>
      <c r="F532" s="5"/>
      <c r="G532" s="5"/>
      <c r="H532" s="5"/>
      <c r="I532" s="22">
        <v>3000000</v>
      </c>
      <c r="J532" s="115"/>
    </row>
    <row r="533" spans="1:10" s="8" customFormat="1" ht="25.5">
      <c r="A533" s="16"/>
      <c r="B533" s="16"/>
      <c r="C533" s="35" t="s">
        <v>48</v>
      </c>
      <c r="D533" s="3">
        <v>4000000</v>
      </c>
      <c r="E533" s="33">
        <f t="shared" si="12"/>
        <v>0</v>
      </c>
      <c r="F533" s="5"/>
      <c r="G533" s="5"/>
      <c r="H533" s="5"/>
      <c r="I533" s="22">
        <v>4000000</v>
      </c>
      <c r="J533" s="115"/>
    </row>
    <row r="534" spans="1:10" s="15" customFormat="1" ht="12.75">
      <c r="A534" s="16"/>
      <c r="B534" s="16">
        <v>92604</v>
      </c>
      <c r="C534" s="31" t="s">
        <v>296</v>
      </c>
      <c r="D534" s="12">
        <f>SUM(D535:D535)</f>
        <v>5800000</v>
      </c>
      <c r="E534" s="34">
        <f t="shared" si="12"/>
        <v>5800000</v>
      </c>
      <c r="F534" s="12">
        <f>SUM(F535:F535)</f>
        <v>3500000</v>
      </c>
      <c r="G534" s="12">
        <f>SUM(G535:G535)</f>
        <v>0</v>
      </c>
      <c r="H534" s="12">
        <f>SUM(H535:H535)</f>
        <v>0</v>
      </c>
      <c r="I534" s="12">
        <f>SUM(I535:I535)</f>
        <v>0</v>
      </c>
      <c r="J534" s="115"/>
    </row>
    <row r="535" spans="1:10" s="8" customFormat="1" ht="25.5">
      <c r="A535" s="16"/>
      <c r="B535" s="16"/>
      <c r="C535" s="36" t="s">
        <v>387</v>
      </c>
      <c r="D535" s="5">
        <v>5800000</v>
      </c>
      <c r="E535" s="33">
        <f>D535-I535</f>
        <v>5800000</v>
      </c>
      <c r="F535" s="5">
        <v>3500000</v>
      </c>
      <c r="G535" s="5"/>
      <c r="H535" s="5"/>
      <c r="I535" s="5"/>
      <c r="J535" s="115"/>
    </row>
    <row r="536" spans="1:10" s="15" customFormat="1" ht="12.75">
      <c r="A536" s="16"/>
      <c r="B536" s="16">
        <v>92695</v>
      </c>
      <c r="C536" s="31" t="s">
        <v>465</v>
      </c>
      <c r="D536" s="12">
        <f>SUM(D537:D539)</f>
        <v>1002818</v>
      </c>
      <c r="E536" s="34">
        <f t="shared" si="12"/>
        <v>1002818</v>
      </c>
      <c r="F536" s="12">
        <f>SUM(F537:F539)</f>
        <v>14950</v>
      </c>
      <c r="G536" s="12">
        <f>SUM(G537:G539)</f>
        <v>500000</v>
      </c>
      <c r="H536" s="12">
        <f>SUM(H537:H539)</f>
        <v>0</v>
      </c>
      <c r="I536" s="12">
        <f>SUM(I537:I539)</f>
        <v>0</v>
      </c>
      <c r="J536" s="115"/>
    </row>
    <row r="537" spans="1:10" s="8" customFormat="1" ht="12.75">
      <c r="A537" s="7"/>
      <c r="B537" s="7"/>
      <c r="C537" s="32" t="s">
        <v>457</v>
      </c>
      <c r="D537" s="5">
        <v>700000</v>
      </c>
      <c r="E537" s="33">
        <f t="shared" si="12"/>
        <v>700000</v>
      </c>
      <c r="F537" s="5"/>
      <c r="G537" s="5">
        <v>500000</v>
      </c>
      <c r="H537" s="5"/>
      <c r="I537" s="5"/>
      <c r="J537" s="115"/>
    </row>
    <row r="538" spans="1:10" s="8" customFormat="1" ht="38.25">
      <c r="A538" s="7"/>
      <c r="B538" s="7"/>
      <c r="C538" s="85" t="s">
        <v>148</v>
      </c>
      <c r="D538" s="5">
        <v>120000</v>
      </c>
      <c r="E538" s="33">
        <f>D538-I538</f>
        <v>120000</v>
      </c>
      <c r="F538" s="5"/>
      <c r="G538" s="5"/>
      <c r="H538" s="5"/>
      <c r="I538" s="5"/>
      <c r="J538" s="115"/>
    </row>
    <row r="539" spans="1:10" s="8" customFormat="1" ht="25.5">
      <c r="A539" s="87"/>
      <c r="B539" s="87"/>
      <c r="C539" s="85" t="s">
        <v>420</v>
      </c>
      <c r="D539" s="5">
        <v>182818</v>
      </c>
      <c r="E539" s="33">
        <f t="shared" si="12"/>
        <v>182818</v>
      </c>
      <c r="F539" s="5">
        <v>14950</v>
      </c>
      <c r="G539" s="5"/>
      <c r="H539" s="5"/>
      <c r="I539" s="5"/>
      <c r="J539" s="115"/>
    </row>
    <row r="540" spans="1:10" s="15" customFormat="1" ht="24" customHeight="1">
      <c r="A540" s="127" t="s">
        <v>448</v>
      </c>
      <c r="B540" s="128"/>
      <c r="C540" s="53" t="s">
        <v>297</v>
      </c>
      <c r="D540" s="11">
        <f>D6+D13+D16+D43+D46+D74+D93+D124+D127+D146+D150+D153+D159+D300+D328+D380+D402+D446+D503+D523+D529</f>
        <v>670008783</v>
      </c>
      <c r="E540" s="50">
        <f t="shared" si="12"/>
        <v>394493679</v>
      </c>
      <c r="F540" s="11">
        <f>F6+F13+F16+F43+F46+F74+F93+F124+F127+F146+F150+F153+F159+F300+F328+F380+F402+F446+F503+F523+F529</f>
        <v>192756743</v>
      </c>
      <c r="G540" s="11">
        <f>G6+G13+G16+G43+G46+G74+G93+G124+G127+G146+G150+G153+G159+G300+G328+G380+G402+G446+G503+G523+G529</f>
        <v>27349200</v>
      </c>
      <c r="H540" s="11">
        <f>H6+H13+H16+H43+H46+H74+H93+H124+H127+H146+H150+H153+H159+H300+H328+H380+H402+H446+H503+H523+H529</f>
        <v>2208000</v>
      </c>
      <c r="I540" s="11">
        <f>I6+I13+I16+I43+I46+I74+I93+I124+I127+I146+I150+I153+I159+I300+I328+I380+I402+I446+I503+I523+I529</f>
        <v>275515104</v>
      </c>
      <c r="J540" s="115">
        <f>E540-H540</f>
        <v>392285679</v>
      </c>
    </row>
    <row r="541" spans="1:10" s="8" customFormat="1" ht="4.5" customHeight="1">
      <c r="A541" s="129"/>
      <c r="B541" s="130"/>
      <c r="C541" s="35"/>
      <c r="D541" s="5"/>
      <c r="E541" s="33"/>
      <c r="F541" s="5"/>
      <c r="G541" s="5"/>
      <c r="H541" s="5"/>
      <c r="I541" s="5"/>
      <c r="J541" s="115"/>
    </row>
    <row r="542" spans="1:9" s="15" customFormat="1" ht="24" customHeight="1">
      <c r="A542" s="125" t="s">
        <v>449</v>
      </c>
      <c r="B542" s="125"/>
      <c r="C542" s="53" t="s">
        <v>298</v>
      </c>
      <c r="D542" s="11">
        <f>SUM(D543:D544)</f>
        <v>119455000</v>
      </c>
      <c r="E542" s="11">
        <f>D542-I542</f>
        <v>119455000</v>
      </c>
      <c r="F542" s="11">
        <f>SUM(F543:F544)</f>
        <v>0</v>
      </c>
      <c r="G542" s="11">
        <f>SUM(G543:G544)</f>
        <v>0</v>
      </c>
      <c r="H542" s="11">
        <f>SUM(H543:H544)</f>
        <v>0</v>
      </c>
      <c r="I542" s="11">
        <f>SUM(I543:I544)</f>
        <v>0</v>
      </c>
    </row>
    <row r="543" spans="1:9" s="8" customFormat="1" ht="38.25">
      <c r="A543" s="7"/>
      <c r="B543" s="7" t="s">
        <v>146</v>
      </c>
      <c r="C543" s="85" t="s">
        <v>147</v>
      </c>
      <c r="D543" s="5">
        <v>116315000</v>
      </c>
      <c r="E543" s="33">
        <f>D543-I543</f>
        <v>116315000</v>
      </c>
      <c r="F543" s="5"/>
      <c r="G543" s="5"/>
      <c r="H543" s="5"/>
      <c r="I543" s="5"/>
    </row>
    <row r="544" spans="1:9" s="8" customFormat="1" ht="25.5">
      <c r="A544" s="87"/>
      <c r="B544" s="87" t="s">
        <v>285</v>
      </c>
      <c r="C544" s="113" t="s">
        <v>299</v>
      </c>
      <c r="D544" s="5">
        <v>3140000</v>
      </c>
      <c r="E544" s="33">
        <f>D544-I544</f>
        <v>3140000</v>
      </c>
      <c r="F544" s="5"/>
      <c r="G544" s="5"/>
      <c r="H544" s="5"/>
      <c r="I544" s="5"/>
    </row>
    <row r="545" spans="1:12" s="15" customFormat="1" ht="24" customHeight="1">
      <c r="A545" s="127" t="s">
        <v>447</v>
      </c>
      <c r="B545" s="128"/>
      <c r="C545" s="53" t="s">
        <v>444</v>
      </c>
      <c r="D545" s="11">
        <f>D542+D540</f>
        <v>789463783</v>
      </c>
      <c r="E545" s="50">
        <f>D545-I545</f>
        <v>513948679</v>
      </c>
      <c r="F545" s="11">
        <f>F540+F542</f>
        <v>192756743</v>
      </c>
      <c r="G545" s="11">
        <f>G540+G542</f>
        <v>27349200</v>
      </c>
      <c r="H545" s="11">
        <f>H540+H542</f>
        <v>2208000</v>
      </c>
      <c r="I545" s="11">
        <f>I540+I542</f>
        <v>275515104</v>
      </c>
      <c r="K545" s="114"/>
      <c r="L545" s="114"/>
    </row>
    <row r="546" spans="3:9" s="101" customFormat="1" ht="25.5" hidden="1">
      <c r="C546" s="97"/>
      <c r="D546" s="92"/>
      <c r="E546" s="92"/>
      <c r="F546" s="92"/>
      <c r="G546" s="92"/>
      <c r="H546" s="123" t="s">
        <v>567</v>
      </c>
      <c r="I546" s="123">
        <v>10860000</v>
      </c>
    </row>
    <row r="547" spans="3:9" s="101" customFormat="1" ht="25.5" hidden="1">
      <c r="C547" s="100" t="s">
        <v>576</v>
      </c>
      <c r="D547" s="101">
        <f>D540-'Dochody zał. 1'!F101</f>
        <v>89558070</v>
      </c>
      <c r="H547" s="101" t="s">
        <v>7</v>
      </c>
      <c r="I547" s="122">
        <f>I545-I546</f>
        <v>264655104</v>
      </c>
    </row>
    <row r="548" s="101" customFormat="1" ht="12.75" hidden="1">
      <c r="C548" s="100"/>
    </row>
    <row r="549" s="101" customFormat="1" ht="12.75" hidden="1">
      <c r="C549" s="100"/>
    </row>
    <row r="550" spans="3:5" s="101" customFormat="1" ht="25.5" hidden="1">
      <c r="C550" s="124" t="s">
        <v>569</v>
      </c>
      <c r="D550" s="134">
        <f>'Dochody zał. 1'!F108-D545</f>
        <v>0</v>
      </c>
      <c r="E550" s="134"/>
    </row>
    <row r="551" s="101" customFormat="1" ht="12.75">
      <c r="C551" s="100"/>
    </row>
    <row r="552" s="101" customFormat="1" ht="12.75">
      <c r="C552" s="100"/>
    </row>
    <row r="553" s="101" customFormat="1" ht="12.75">
      <c r="C553" s="100"/>
    </row>
    <row r="554" s="101" customFormat="1" ht="12.75">
      <c r="C554" s="100"/>
    </row>
    <row r="555" s="101" customFormat="1" ht="12.75">
      <c r="C555" s="100"/>
    </row>
    <row r="556" s="101" customFormat="1" ht="12.75">
      <c r="C556" s="100"/>
    </row>
    <row r="557" s="101" customFormat="1" ht="12.75">
      <c r="C557" s="100"/>
    </row>
    <row r="558" s="101" customFormat="1" ht="12.75">
      <c r="C558" s="100"/>
    </row>
    <row r="559" s="101" customFormat="1" ht="12.75">
      <c r="C559" s="100"/>
    </row>
    <row r="560" s="101" customFormat="1" ht="12.75">
      <c r="C560" s="100"/>
    </row>
    <row r="561" s="101" customFormat="1" ht="12.75">
      <c r="C561" s="100"/>
    </row>
    <row r="562" s="101" customFormat="1" ht="12.75">
      <c r="C562" s="100"/>
    </row>
    <row r="563" s="101" customFormat="1" ht="12.75">
      <c r="C563" s="100"/>
    </row>
    <row r="564" s="101" customFormat="1" ht="12.75">
      <c r="C564" s="100"/>
    </row>
    <row r="565" s="101" customFormat="1" ht="12.75">
      <c r="C565" s="100"/>
    </row>
    <row r="566" s="101" customFormat="1" ht="12.75">
      <c r="C566" s="100"/>
    </row>
    <row r="567" s="101" customFormat="1" ht="12.75">
      <c r="C567" s="100"/>
    </row>
    <row r="568" s="101" customFormat="1" ht="12.75">
      <c r="C568" s="100"/>
    </row>
    <row r="569" s="101" customFormat="1" ht="12.75">
      <c r="C569" s="100"/>
    </row>
    <row r="570" s="101" customFormat="1" ht="12.75">
      <c r="C570" s="100"/>
    </row>
    <row r="571" s="101" customFormat="1" ht="12.75">
      <c r="C571" s="100"/>
    </row>
    <row r="572" s="101" customFormat="1" ht="12.75">
      <c r="C572" s="100"/>
    </row>
    <row r="573" s="101" customFormat="1" ht="12.75">
      <c r="C573" s="100"/>
    </row>
    <row r="574" s="101" customFormat="1" ht="12.75">
      <c r="C574" s="100"/>
    </row>
    <row r="575" s="101" customFormat="1" ht="12.75">
      <c r="C575" s="100"/>
    </row>
    <row r="576" s="101" customFormat="1" ht="12.75">
      <c r="C576" s="100"/>
    </row>
    <row r="577" s="101" customFormat="1" ht="12.75">
      <c r="C577" s="100"/>
    </row>
    <row r="578" s="101" customFormat="1" ht="12.75">
      <c r="C578" s="100"/>
    </row>
    <row r="579" s="101" customFormat="1" ht="12.75">
      <c r="C579" s="100"/>
    </row>
    <row r="580" s="101" customFormat="1" ht="12.75">
      <c r="C580" s="100"/>
    </row>
    <row r="581" s="101" customFormat="1" ht="12.75">
      <c r="C581" s="100"/>
    </row>
    <row r="582" s="101" customFormat="1" ht="12.75">
      <c r="C582" s="100"/>
    </row>
    <row r="583" s="101" customFormat="1" ht="12.75">
      <c r="C583" s="100"/>
    </row>
    <row r="584" s="101" customFormat="1" ht="12.75">
      <c r="C584" s="100"/>
    </row>
    <row r="585" s="101" customFormat="1" ht="12.75">
      <c r="C585" s="100"/>
    </row>
    <row r="586" s="101" customFormat="1" ht="12.75">
      <c r="C586" s="100"/>
    </row>
    <row r="587" s="101" customFormat="1" ht="12.75">
      <c r="C587" s="100"/>
    </row>
    <row r="588" s="101" customFormat="1" ht="12.75">
      <c r="C588" s="100"/>
    </row>
    <row r="589" s="101" customFormat="1" ht="12.75">
      <c r="C589" s="100"/>
    </row>
    <row r="590" s="101" customFormat="1" ht="12.75">
      <c r="C590" s="100"/>
    </row>
    <row r="591" s="101" customFormat="1" ht="12.75">
      <c r="C591" s="100"/>
    </row>
    <row r="592" s="101" customFormat="1" ht="12.75">
      <c r="C592" s="100"/>
    </row>
    <row r="593" spans="3:9" s="101" customFormat="1" ht="15.75">
      <c r="C593" s="102"/>
      <c r="D593" s="104"/>
      <c r="E593" s="103"/>
      <c r="F593" s="103"/>
      <c r="G593" s="103"/>
      <c r="H593" s="103"/>
      <c r="I593" s="103"/>
    </row>
    <row r="594" s="101" customFormat="1" ht="12.75">
      <c r="C594" s="100"/>
    </row>
    <row r="595" s="101" customFormat="1" ht="12.75">
      <c r="C595" s="100"/>
    </row>
    <row r="596" spans="1:12" ht="12.75">
      <c r="A596" s="98"/>
      <c r="B596" s="99"/>
      <c r="C596" s="101"/>
      <c r="G596" s="105"/>
      <c r="H596" s="17"/>
      <c r="I596" s="17"/>
      <c r="K596" s="106"/>
      <c r="L596" s="106"/>
    </row>
    <row r="597" spans="1:12" ht="18">
      <c r="A597" s="98"/>
      <c r="B597" s="99"/>
      <c r="C597" s="107"/>
      <c r="D597" s="108"/>
      <c r="G597" s="105"/>
      <c r="H597" s="17"/>
      <c r="I597" s="17"/>
      <c r="K597" s="106"/>
      <c r="L597" s="106"/>
    </row>
    <row r="598" spans="1:12" ht="12.75">
      <c r="A598" s="109"/>
      <c r="B598" s="110"/>
      <c r="C598" s="109"/>
      <c r="D598" s="111"/>
      <c r="E598" s="111"/>
      <c r="F598" s="111"/>
      <c r="G598" s="111"/>
      <c r="H598" s="111"/>
      <c r="I598" s="111"/>
      <c r="K598" s="106"/>
      <c r="L598" s="106"/>
    </row>
    <row r="599" spans="1:12" ht="12.75">
      <c r="A599" s="109"/>
      <c r="B599" s="110"/>
      <c r="C599" s="109"/>
      <c r="D599" s="111"/>
      <c r="E599" s="111"/>
      <c r="F599" s="111"/>
      <c r="G599" s="111"/>
      <c r="H599" s="111"/>
      <c r="I599" s="111"/>
      <c r="K599" s="106"/>
      <c r="L599" s="106"/>
    </row>
    <row r="600" spans="1:12" ht="12.75">
      <c r="A600" s="109"/>
      <c r="B600" s="110"/>
      <c r="C600" s="109"/>
      <c r="D600" s="111"/>
      <c r="E600" s="111"/>
      <c r="F600" s="111"/>
      <c r="G600" s="111"/>
      <c r="H600" s="111"/>
      <c r="I600" s="111"/>
      <c r="K600" s="106"/>
      <c r="L600" s="106"/>
    </row>
    <row r="601" spans="1:12" ht="12.75">
      <c r="A601" s="109"/>
      <c r="B601" s="110"/>
      <c r="C601" s="109"/>
      <c r="D601" s="111"/>
      <c r="E601" s="111"/>
      <c r="F601" s="111"/>
      <c r="G601" s="111"/>
      <c r="H601" s="111"/>
      <c r="I601" s="111"/>
      <c r="K601" s="106"/>
      <c r="L601" s="106"/>
    </row>
    <row r="602" spans="1:12" ht="12.75">
      <c r="A602" s="109"/>
      <c r="B602" s="110"/>
      <c r="C602" s="109"/>
      <c r="D602" s="111"/>
      <c r="E602" s="111"/>
      <c r="F602" s="111"/>
      <c r="G602" s="111"/>
      <c r="H602" s="111"/>
      <c r="I602" s="111"/>
      <c r="K602" s="106"/>
      <c r="L602" s="106"/>
    </row>
    <row r="603" s="88" customFormat="1" ht="12.75"/>
    <row r="604" s="88" customFormat="1" ht="12.75"/>
    <row r="605" s="88" customFormat="1" ht="12.75"/>
    <row r="606" s="88" customFormat="1" ht="12.75"/>
    <row r="607" s="88" customFormat="1" ht="12.75"/>
    <row r="608" s="88" customFormat="1" ht="12.75"/>
    <row r="609" s="88" customFormat="1" ht="12.75"/>
    <row r="610" s="88" customFormat="1" ht="12.75"/>
    <row r="611" s="88" customFormat="1" ht="12.75"/>
    <row r="612" s="88" customFormat="1" ht="12.75"/>
    <row r="613" s="88" customFormat="1" ht="12.75"/>
    <row r="614" s="88" customFormat="1" ht="12.75"/>
    <row r="615" s="88" customFormat="1" ht="12.75"/>
    <row r="616" s="88" customFormat="1" ht="12.75"/>
    <row r="617" s="88" customFormat="1" ht="12.75"/>
    <row r="618" s="88" customFormat="1" ht="12.75"/>
    <row r="619" s="88" customFormat="1" ht="12.75"/>
    <row r="620" s="88" customFormat="1" ht="12.75"/>
    <row r="621" s="88" customFormat="1" ht="12.75"/>
    <row r="622" s="88" customFormat="1" ht="12.75"/>
    <row r="623" s="88" customFormat="1" ht="12.75"/>
    <row r="624" s="88" customFormat="1" ht="12.75"/>
    <row r="625" s="88" customFormat="1" ht="12.75"/>
    <row r="626" s="88" customFormat="1" ht="12.75"/>
    <row r="627" s="88" customFormat="1" ht="12.75"/>
    <row r="628" s="88" customFormat="1" ht="12.75"/>
    <row r="629" s="88" customFormat="1" ht="12.75"/>
    <row r="630" s="88" customFormat="1" ht="12.75"/>
    <row r="631" s="88" customFormat="1" ht="12.75"/>
    <row r="632" s="88" customFormat="1" ht="12.75"/>
    <row r="633" s="88" customFormat="1" ht="12.75"/>
    <row r="634" s="88" customFormat="1" ht="12.75"/>
  </sheetData>
  <mergeCells count="16">
    <mergeCell ref="D550:E550"/>
    <mergeCell ref="I2:I4"/>
    <mergeCell ref="F2:H2"/>
    <mergeCell ref="E1:I1"/>
    <mergeCell ref="H3:H4"/>
    <mergeCell ref="F3:F4"/>
    <mergeCell ref="E2:E4"/>
    <mergeCell ref="G3:G4"/>
    <mergeCell ref="A1:A4"/>
    <mergeCell ref="B1:B4"/>
    <mergeCell ref="C1:C4"/>
    <mergeCell ref="D1:D4"/>
    <mergeCell ref="A540:B540"/>
    <mergeCell ref="A542:B542"/>
    <mergeCell ref="A545:B545"/>
    <mergeCell ref="A541:B541"/>
  </mergeCells>
  <printOptions gridLines="1" horizontalCentered="1"/>
  <pageMargins left="0.5905511811023623" right="0.5905511811023623" top="0.96" bottom="0.62" header="0.38" footer="0.3"/>
  <pageSetup horizontalDpi="300" verticalDpi="300" orientation="landscape" paperSize="9" scale="95" r:id="rId1"/>
  <headerFooter alignWithMargins="0">
    <oddHeader>&amp;C&amp;"Arial CE,Pogrubiony"
&amp;11Plan wydatków budżetu miasta Opola w 2007 roku&amp;R&amp;8Załącznik Nr 2
do uchwały Nr ...
Rady Miasta Opola
z dnia ...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Twoja nazwa użytkownika</cp:lastModifiedBy>
  <cp:lastPrinted>2006-11-10T08:03:16Z</cp:lastPrinted>
  <dcterms:created xsi:type="dcterms:W3CDTF">2000-11-14T12:10:39Z</dcterms:created>
  <dcterms:modified xsi:type="dcterms:W3CDTF">2006-11-17T07:24:57Z</dcterms:modified>
  <cp:category/>
  <cp:version/>
  <cp:contentType/>
  <cp:contentStatus/>
</cp:coreProperties>
</file>